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defaultThemeVersion="166925"/>
  <mc:AlternateContent xmlns:mc="http://schemas.openxmlformats.org/markup-compatibility/2006">
    <mc:Choice Requires="x15">
      <x15ac:absPath xmlns:x15ac="http://schemas.microsoft.com/office/spreadsheetml/2010/11/ac" url="R:\!CFY2627\Forms &amp; Instructions\1 Budget Issues Request\"/>
    </mc:Choice>
  </mc:AlternateContent>
  <xr:revisionPtr revIDLastSave="0" documentId="13_ncr:1_{5B7A7DAC-2558-4D16-AE70-F7A3F41F4A54}" xr6:coauthVersionLast="47" xr6:coauthVersionMax="47" xr10:uidLastSave="{00000000-0000-0000-0000-000000000000}"/>
  <workbookProtection workbookAlgorithmName="SHA-512" workbookHashValue="EgUUyKMANfnqB7u/4pyrW4vFW6EZwyrIqI2BvsixGzSbVOGV83REqomjLaxJ/bUycQNcCTmCskH3zde2sjMCog==" workbookSaltValue="SIqtu9xJ4mGWQUqxVLZfNw==" workbookSpinCount="100000" lockStructure="1"/>
  <bookViews>
    <workbookView xWindow="-28920" yWindow="-120" windowWidth="29040" windowHeight="15720" tabRatio="846" firstSheet="2" activeTab="2" xr2:uid="{C0287ED0-9C1E-481F-82BB-2F7CC7C27DD7}"/>
  </bookViews>
  <sheets>
    <sheet name="Lookup" sheetId="2" state="hidden" r:id="rId1"/>
    <sheet name="ReportInfoBasic" sheetId="17" state="hidden" r:id="rId2"/>
    <sheet name="Submission Guidelines" sheetId="18" r:id="rId3"/>
    <sheet name="RevenueProjections" sheetId="21" r:id="rId4"/>
    <sheet name="Budget Issue #1 " sheetId="1" r:id="rId5"/>
    <sheet name="Budget Issue #2 " sheetId="7" r:id="rId6"/>
    <sheet name="Budget Issue #3 " sheetId="11" r:id="rId7"/>
    <sheet name="Budget Issue #4 " sheetId="12" r:id="rId8"/>
    <sheet name="Budget Issue #5 " sheetId="13" r:id="rId9"/>
    <sheet name="Budget Issues Summary" sheetId="14" r:id="rId10"/>
    <sheet name="Budget &amp; Proj'd Revenue Summary" sheetId="15" state="hidden" r:id="rId11"/>
    <sheet name="BudgetLookUpData (Hidden) " sheetId="16" state="hidden" r:id="rId12"/>
  </sheets>
  <definedNames>
    <definedName name="_xlnm._FilterDatabase" localSheetId="11" hidden="1">'BudgetLookUpData (Hidden) '!$A$1:$H$68</definedName>
    <definedName name="_xlnm.Print_Area" localSheetId="4">'Budget Issue #1 '!$A$1:$N$49</definedName>
    <definedName name="_xlnm.Print_Area" localSheetId="5">'Budget Issue #2 '!$A$1:$N$54</definedName>
    <definedName name="_xlnm.Print_Area" localSheetId="6">'Budget Issue #3 '!$A$1:$N$54</definedName>
    <definedName name="_xlnm.Print_Area" localSheetId="7">'Budget Issue #4 '!$A$1:$N$54</definedName>
    <definedName name="_xlnm.Print_Area" localSheetId="8">'Budget Issue #5 '!$A$1:$N$54</definedName>
    <definedName name="_xlnm.Print_Area" localSheetId="9">'Budget Issues Summary'!$A$1:$N$54</definedName>
    <definedName name="_xlnm.Print_Area" localSheetId="11">'BudgetLookUpData (Hidden) '!$A$1:$G$76</definedName>
    <definedName name="_xlnm.Print_Area" localSheetId="3">RevenueProjections!$A$1:$D$31</definedName>
    <definedName name="_xlnm.Print_Titles" localSheetId="11">'BudgetLookUpData (Hidden) '!$A:$C,'BudgetLookUpData (Hidden) '!$1:$1</definedName>
    <definedName name="_xlnm.Print_Titles" localSheetId="3">RevenueProjections!$1:$5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25" i="15" l="1"/>
  <c r="I11" i="15"/>
  <c r="A2" i="21"/>
  <c r="A2" i="1"/>
  <c r="C6" i="14"/>
  <c r="C5" i="14"/>
  <c r="C4" i="14"/>
  <c r="C6" i="13"/>
  <c r="C5" i="13"/>
  <c r="C4" i="13"/>
  <c r="C6" i="12"/>
  <c r="C5" i="12"/>
  <c r="C4" i="12"/>
  <c r="C6" i="11"/>
  <c r="C5" i="11"/>
  <c r="C4" i="11"/>
  <c r="C6" i="7"/>
  <c r="C5" i="7"/>
  <c r="C4" i="7"/>
  <c r="C6" i="1"/>
  <c r="C5" i="1"/>
  <c r="E6" i="17" s="1"/>
  <c r="C4" i="1"/>
  <c r="F1" i="16"/>
  <c r="E1" i="16"/>
  <c r="H1" i="16"/>
  <c r="D1" i="16"/>
  <c r="K280" i="17"/>
  <c r="J280" i="17"/>
  <c r="I280" i="17"/>
  <c r="H280" i="17"/>
  <c r="G280" i="17"/>
  <c r="F280" i="17"/>
  <c r="E280" i="17"/>
  <c r="D280" i="17"/>
  <c r="K279" i="17"/>
  <c r="J279" i="17"/>
  <c r="I279" i="17"/>
  <c r="H279" i="17"/>
  <c r="G279" i="17"/>
  <c r="F279" i="17"/>
  <c r="E279" i="17"/>
  <c r="D279" i="17"/>
  <c r="K228" i="17"/>
  <c r="J228" i="17"/>
  <c r="I228" i="17"/>
  <c r="H228" i="17"/>
  <c r="G228" i="17"/>
  <c r="F228" i="17"/>
  <c r="E228" i="17"/>
  <c r="D228" i="17"/>
  <c r="K227" i="17"/>
  <c r="J227" i="17"/>
  <c r="I227" i="17"/>
  <c r="H227" i="17"/>
  <c r="G227" i="17"/>
  <c r="F227" i="17"/>
  <c r="E227" i="17"/>
  <c r="D227" i="17"/>
  <c r="K176" i="17"/>
  <c r="J176" i="17"/>
  <c r="I176" i="17"/>
  <c r="H176" i="17"/>
  <c r="G176" i="17"/>
  <c r="F176" i="17"/>
  <c r="E176" i="17"/>
  <c r="D176" i="17"/>
  <c r="K175" i="17"/>
  <c r="J175" i="17"/>
  <c r="I175" i="17"/>
  <c r="H175" i="17"/>
  <c r="G175" i="17"/>
  <c r="F175" i="17"/>
  <c r="E175" i="17"/>
  <c r="D175" i="17"/>
  <c r="D123" i="17"/>
  <c r="D71" i="17"/>
  <c r="K124" i="17"/>
  <c r="J124" i="17"/>
  <c r="K123" i="17"/>
  <c r="J123" i="17"/>
  <c r="I124" i="17"/>
  <c r="H124" i="17"/>
  <c r="G124" i="17"/>
  <c r="F124" i="17"/>
  <c r="E124" i="17"/>
  <c r="D124" i="17"/>
  <c r="I123" i="17"/>
  <c r="H123" i="17"/>
  <c r="G123" i="17"/>
  <c r="F123" i="17"/>
  <c r="E123" i="17"/>
  <c r="K72" i="17"/>
  <c r="K71" i="17"/>
  <c r="J72" i="17"/>
  <c r="J71" i="17"/>
  <c r="I71" i="17"/>
  <c r="H71" i="17"/>
  <c r="G71" i="17"/>
  <c r="F71" i="17"/>
  <c r="E71" i="17"/>
  <c r="I72" i="17"/>
  <c r="K70" i="17"/>
  <c r="J70" i="17"/>
  <c r="I70" i="17"/>
  <c r="H70" i="17"/>
  <c r="G70" i="17"/>
  <c r="F70" i="17"/>
  <c r="E70" i="17"/>
  <c r="D70" i="17"/>
  <c r="K330" i="17"/>
  <c r="J330" i="17"/>
  <c r="I330" i="17"/>
  <c r="K329" i="17"/>
  <c r="J329" i="17"/>
  <c r="I329" i="17"/>
  <c r="K328" i="17"/>
  <c r="J328" i="17"/>
  <c r="I328" i="17"/>
  <c r="K327" i="17"/>
  <c r="J327" i="17"/>
  <c r="I327" i="17"/>
  <c r="K326" i="17"/>
  <c r="J326" i="17"/>
  <c r="I326" i="17"/>
  <c r="K325" i="17"/>
  <c r="J325" i="17"/>
  <c r="I325" i="17"/>
  <c r="K324" i="17"/>
  <c r="J324" i="17"/>
  <c r="I324" i="17"/>
  <c r="K323" i="17"/>
  <c r="J323" i="17"/>
  <c r="I323" i="17"/>
  <c r="K322" i="17"/>
  <c r="J322" i="17"/>
  <c r="I322" i="17"/>
  <c r="K321" i="17"/>
  <c r="J321" i="17"/>
  <c r="I321" i="17"/>
  <c r="K320" i="17"/>
  <c r="J320" i="17"/>
  <c r="I320" i="17"/>
  <c r="K319" i="17"/>
  <c r="J319" i="17"/>
  <c r="I319" i="17"/>
  <c r="K318" i="17"/>
  <c r="J318" i="17"/>
  <c r="I318" i="17"/>
  <c r="K317" i="17"/>
  <c r="J317" i="17"/>
  <c r="I317" i="17"/>
  <c r="K316" i="17"/>
  <c r="J316" i="17"/>
  <c r="I316" i="17"/>
  <c r="K315" i="17"/>
  <c r="J315" i="17"/>
  <c r="I315" i="17"/>
  <c r="K314" i="17"/>
  <c r="J314" i="17"/>
  <c r="I314" i="17"/>
  <c r="K313" i="17"/>
  <c r="J313" i="17"/>
  <c r="I313" i="17"/>
  <c r="K312" i="17"/>
  <c r="J312" i="17"/>
  <c r="I312" i="17"/>
  <c r="K311" i="17"/>
  <c r="J311" i="17"/>
  <c r="I311" i="17"/>
  <c r="K310" i="17"/>
  <c r="J310" i="17"/>
  <c r="I310" i="17"/>
  <c r="K309" i="17"/>
  <c r="J309" i="17"/>
  <c r="I309" i="17"/>
  <c r="K308" i="17"/>
  <c r="J308" i="17"/>
  <c r="I308" i="17"/>
  <c r="K307" i="17"/>
  <c r="J307" i="17"/>
  <c r="I307" i="17"/>
  <c r="K306" i="17"/>
  <c r="J306" i="17"/>
  <c r="I306" i="17"/>
  <c r="K305" i="17"/>
  <c r="J305" i="17"/>
  <c r="I305" i="17"/>
  <c r="K304" i="17"/>
  <c r="J304" i="17"/>
  <c r="I304" i="17"/>
  <c r="K303" i="17"/>
  <c r="J303" i="17"/>
  <c r="I303" i="17"/>
  <c r="K302" i="17"/>
  <c r="J302" i="17"/>
  <c r="I302" i="17"/>
  <c r="K301" i="17"/>
  <c r="J301" i="17"/>
  <c r="I301" i="17"/>
  <c r="K300" i="17"/>
  <c r="J300" i="17"/>
  <c r="I300" i="17"/>
  <c r="K299" i="17"/>
  <c r="J299" i="17"/>
  <c r="I299" i="17"/>
  <c r="K298" i="17"/>
  <c r="J298" i="17"/>
  <c r="I298" i="17"/>
  <c r="K297" i="17"/>
  <c r="J297" i="17"/>
  <c r="I297" i="17"/>
  <c r="K296" i="17"/>
  <c r="J296" i="17"/>
  <c r="I296" i="17"/>
  <c r="K295" i="17"/>
  <c r="J295" i="17"/>
  <c r="I295" i="17"/>
  <c r="K294" i="17"/>
  <c r="J294" i="17"/>
  <c r="I294" i="17"/>
  <c r="K293" i="17"/>
  <c r="J293" i="17"/>
  <c r="I293" i="17"/>
  <c r="K292" i="17"/>
  <c r="J292" i="17"/>
  <c r="I292" i="17"/>
  <c r="K291" i="17"/>
  <c r="J291" i="17"/>
  <c r="I291" i="17"/>
  <c r="K290" i="17"/>
  <c r="J290" i="17"/>
  <c r="I290" i="17"/>
  <c r="K289" i="17"/>
  <c r="J289" i="17"/>
  <c r="I289" i="17"/>
  <c r="K288" i="17"/>
  <c r="J288" i="17"/>
  <c r="I288" i="17"/>
  <c r="K287" i="17"/>
  <c r="J287" i="17"/>
  <c r="I287" i="17"/>
  <c r="K286" i="17"/>
  <c r="J286" i="17"/>
  <c r="I286" i="17"/>
  <c r="K285" i="17"/>
  <c r="J285" i="17"/>
  <c r="I285" i="17"/>
  <c r="K284" i="17"/>
  <c r="J284" i="17"/>
  <c r="I284" i="17"/>
  <c r="K283" i="17"/>
  <c r="J283" i="17"/>
  <c r="I283" i="17"/>
  <c r="K282" i="17"/>
  <c r="J282" i="17"/>
  <c r="I282" i="17"/>
  <c r="K281" i="17"/>
  <c r="J281" i="17"/>
  <c r="I281" i="17"/>
  <c r="D278" i="17"/>
  <c r="D277" i="17"/>
  <c r="D276" i="17"/>
  <c r="D275" i="17"/>
  <c r="D274" i="17"/>
  <c r="D273" i="17"/>
  <c r="D272" i="17"/>
  <c r="D271" i="17"/>
  <c r="D270" i="17"/>
  <c r="D269" i="17"/>
  <c r="D268" i="17"/>
  <c r="D267" i="17"/>
  <c r="D266" i="17"/>
  <c r="D265" i="17"/>
  <c r="D264" i="17"/>
  <c r="D263" i="17"/>
  <c r="D262" i="17"/>
  <c r="D261" i="17"/>
  <c r="D260" i="17"/>
  <c r="D259" i="17"/>
  <c r="D258" i="17"/>
  <c r="D257" i="17"/>
  <c r="D256" i="17"/>
  <c r="D255" i="17"/>
  <c r="D254" i="17"/>
  <c r="D253" i="17"/>
  <c r="D252" i="17"/>
  <c r="D251" i="17"/>
  <c r="D250" i="17"/>
  <c r="D249" i="17"/>
  <c r="D248" i="17"/>
  <c r="D247" i="17"/>
  <c r="D246" i="17"/>
  <c r="D245" i="17"/>
  <c r="D244" i="17"/>
  <c r="D243" i="17"/>
  <c r="D242" i="17"/>
  <c r="D241" i="17"/>
  <c r="D240" i="17"/>
  <c r="D239" i="17"/>
  <c r="D238" i="17"/>
  <c r="D237" i="17"/>
  <c r="D236" i="17"/>
  <c r="D235" i="17"/>
  <c r="D234" i="17"/>
  <c r="D233" i="17"/>
  <c r="D232" i="17"/>
  <c r="D231" i="17"/>
  <c r="D230" i="17"/>
  <c r="D229" i="17"/>
  <c r="D226" i="17"/>
  <c r="D225" i="17"/>
  <c r="D224" i="17"/>
  <c r="D223" i="17"/>
  <c r="D222" i="17"/>
  <c r="D221" i="17"/>
  <c r="D220" i="17"/>
  <c r="D219" i="17"/>
  <c r="D218" i="17"/>
  <c r="D217" i="17"/>
  <c r="D216" i="17"/>
  <c r="D215" i="17"/>
  <c r="D214" i="17"/>
  <c r="D213" i="17"/>
  <c r="D212" i="17"/>
  <c r="D211" i="17"/>
  <c r="D210" i="17"/>
  <c r="D209" i="17"/>
  <c r="D208" i="17"/>
  <c r="D207" i="17"/>
  <c r="D206" i="17"/>
  <c r="D205" i="17"/>
  <c r="D204" i="17"/>
  <c r="D203" i="17"/>
  <c r="D202" i="17"/>
  <c r="D201" i="17"/>
  <c r="D200" i="17"/>
  <c r="D199" i="17"/>
  <c r="D198" i="17"/>
  <c r="D197" i="17"/>
  <c r="D196" i="17"/>
  <c r="D195" i="17"/>
  <c r="D194" i="17"/>
  <c r="D193" i="17"/>
  <c r="D192" i="17"/>
  <c r="D191" i="17"/>
  <c r="D190" i="17"/>
  <c r="D189" i="17"/>
  <c r="D188" i="17"/>
  <c r="D187" i="17"/>
  <c r="D186" i="17"/>
  <c r="D185" i="17"/>
  <c r="D184" i="17"/>
  <c r="D183" i="17"/>
  <c r="D182" i="17"/>
  <c r="D181" i="17"/>
  <c r="D180" i="17"/>
  <c r="D179" i="17"/>
  <c r="D178" i="17"/>
  <c r="D177" i="17"/>
  <c r="D174" i="17"/>
  <c r="D173" i="17"/>
  <c r="D172" i="17"/>
  <c r="D171" i="17"/>
  <c r="D170" i="17"/>
  <c r="D169" i="17"/>
  <c r="D168" i="17"/>
  <c r="D167" i="17"/>
  <c r="D166" i="17"/>
  <c r="D165" i="17"/>
  <c r="D164" i="17"/>
  <c r="D163" i="17"/>
  <c r="D162" i="17"/>
  <c r="D161" i="17"/>
  <c r="D160" i="17"/>
  <c r="D159" i="17"/>
  <c r="D158" i="17"/>
  <c r="D157" i="17"/>
  <c r="D156" i="17"/>
  <c r="D155" i="17"/>
  <c r="D154" i="17"/>
  <c r="D153" i="17"/>
  <c r="D152" i="17"/>
  <c r="D151" i="17"/>
  <c r="D150" i="17"/>
  <c r="D149" i="17"/>
  <c r="D148" i="17"/>
  <c r="D147" i="17"/>
  <c r="D146" i="17"/>
  <c r="D145" i="17"/>
  <c r="D144" i="17"/>
  <c r="D143" i="17"/>
  <c r="D142" i="17"/>
  <c r="D141" i="17"/>
  <c r="D140" i="17"/>
  <c r="D139" i="17"/>
  <c r="D138" i="17"/>
  <c r="D137" i="17"/>
  <c r="D136" i="17"/>
  <c r="D135" i="17"/>
  <c r="D134" i="17"/>
  <c r="D133" i="17"/>
  <c r="D132" i="17"/>
  <c r="D131" i="17"/>
  <c r="D130" i="17"/>
  <c r="D129" i="17"/>
  <c r="D128" i="17"/>
  <c r="D127" i="17"/>
  <c r="D126" i="17"/>
  <c r="D125" i="17"/>
  <c r="D122" i="17"/>
  <c r="D121" i="17"/>
  <c r="D120" i="17"/>
  <c r="D119" i="17"/>
  <c r="D118" i="17"/>
  <c r="D117" i="17"/>
  <c r="D116" i="17"/>
  <c r="D115" i="17"/>
  <c r="D114" i="17"/>
  <c r="D113" i="17"/>
  <c r="D112" i="17"/>
  <c r="D111" i="17"/>
  <c r="D110" i="17"/>
  <c r="D109" i="17"/>
  <c r="D108" i="17"/>
  <c r="D107" i="17"/>
  <c r="D106" i="17"/>
  <c r="D105" i="17"/>
  <c r="D104" i="17"/>
  <c r="D103" i="17"/>
  <c r="D102" i="17"/>
  <c r="D101" i="17"/>
  <c r="D100" i="17"/>
  <c r="D99" i="17"/>
  <c r="D98" i="17"/>
  <c r="D97" i="17"/>
  <c r="D96" i="17"/>
  <c r="D95" i="17"/>
  <c r="D94" i="17"/>
  <c r="D93" i="17"/>
  <c r="D92" i="17"/>
  <c r="D91" i="17"/>
  <c r="D90" i="17"/>
  <c r="D89" i="17"/>
  <c r="D88" i="17"/>
  <c r="D87" i="17"/>
  <c r="D86" i="17"/>
  <c r="D85" i="17"/>
  <c r="D84" i="17"/>
  <c r="D83" i="17"/>
  <c r="D82" i="17"/>
  <c r="D81" i="17"/>
  <c r="D80" i="17"/>
  <c r="D79" i="17"/>
  <c r="D78" i="17"/>
  <c r="D77" i="17"/>
  <c r="D76" i="17"/>
  <c r="D75" i="17"/>
  <c r="D74" i="17"/>
  <c r="D73" i="17"/>
  <c r="D72" i="17"/>
  <c r="D69" i="17"/>
  <c r="D68" i="17"/>
  <c r="D67" i="17"/>
  <c r="D66" i="17"/>
  <c r="D65" i="17"/>
  <c r="D64" i="17"/>
  <c r="D63" i="17"/>
  <c r="D62" i="17"/>
  <c r="D61" i="17"/>
  <c r="D60" i="17"/>
  <c r="D59" i="17"/>
  <c r="D58" i="17"/>
  <c r="D57" i="17"/>
  <c r="D56" i="17"/>
  <c r="D55" i="17"/>
  <c r="D54" i="17"/>
  <c r="D53" i="17"/>
  <c r="D52" i="17"/>
  <c r="D51" i="17"/>
  <c r="D50" i="17"/>
  <c r="D49" i="17"/>
  <c r="D48" i="17"/>
  <c r="D47" i="17"/>
  <c r="D46" i="17"/>
  <c r="D45" i="17"/>
  <c r="D44" i="17"/>
  <c r="D43" i="17"/>
  <c r="D42" i="17"/>
  <c r="D41" i="17"/>
  <c r="D40" i="17"/>
  <c r="D39" i="17"/>
  <c r="D38" i="17"/>
  <c r="D37" i="17"/>
  <c r="D36" i="17"/>
  <c r="D35" i="17"/>
  <c r="D34" i="17"/>
  <c r="D33" i="17"/>
  <c r="D32" i="17"/>
  <c r="D31" i="17"/>
  <c r="D30" i="17"/>
  <c r="D29" i="17"/>
  <c r="D28" i="17"/>
  <c r="D27" i="17"/>
  <c r="D26" i="17"/>
  <c r="D25" i="17"/>
  <c r="D24" i="17"/>
  <c r="D23" i="17"/>
  <c r="D22" i="17"/>
  <c r="D21" i="17"/>
  <c r="E21" i="17"/>
  <c r="J341" i="17"/>
  <c r="J335" i="17"/>
  <c r="J340" i="17"/>
  <c r="J334" i="17"/>
  <c r="J339" i="17"/>
  <c r="J338" i="17"/>
  <c r="J337" i="17"/>
  <c r="J336" i="17"/>
  <c r="J333" i="17"/>
  <c r="J332" i="17"/>
  <c r="E341" i="17"/>
  <c r="E340" i="17"/>
  <c r="E339" i="17"/>
  <c r="E338" i="17"/>
  <c r="E337" i="17"/>
  <c r="E336" i="17"/>
  <c r="A22" i="21"/>
  <c r="E335" i="17"/>
  <c r="E334" i="17"/>
  <c r="E333" i="17"/>
  <c r="E332" i="17"/>
  <c r="A12" i="21"/>
  <c r="A36" i="21"/>
  <c r="B6" i="17"/>
  <c r="B10" i="17" a="1"/>
  <c r="B10" i="17" s="1"/>
  <c r="D28" i="21" l="1"/>
  <c r="D16" i="21"/>
  <c r="K16" i="1" l="1"/>
  <c r="J16" i="1"/>
  <c r="I16" i="1"/>
  <c r="H16" i="1"/>
  <c r="G16" i="1"/>
  <c r="F16" i="1"/>
  <c r="E16" i="1"/>
  <c r="D16" i="1"/>
  <c r="C16" i="1"/>
  <c r="L15" i="1"/>
  <c r="L14" i="1"/>
  <c r="L13" i="1"/>
  <c r="L11" i="1"/>
  <c r="L16" i="7"/>
  <c r="K16" i="7"/>
  <c r="J16" i="7"/>
  <c r="I16" i="7"/>
  <c r="H16" i="7"/>
  <c r="G16" i="7"/>
  <c r="F16" i="7"/>
  <c r="E16" i="7"/>
  <c r="D16" i="7"/>
  <c r="C16" i="7"/>
  <c r="L15" i="7"/>
  <c r="L14" i="7"/>
  <c r="L13" i="7"/>
  <c r="L11" i="7"/>
  <c r="L16" i="11"/>
  <c r="K16" i="11"/>
  <c r="J16" i="11"/>
  <c r="I16" i="11"/>
  <c r="H16" i="11"/>
  <c r="G16" i="11"/>
  <c r="F16" i="11"/>
  <c r="E16" i="11"/>
  <c r="D16" i="11"/>
  <c r="C16" i="11"/>
  <c r="L15" i="11"/>
  <c r="L14" i="11"/>
  <c r="L13" i="11"/>
  <c r="L11" i="11"/>
  <c r="K16" i="12"/>
  <c r="J16" i="12"/>
  <c r="I16" i="12"/>
  <c r="H16" i="12"/>
  <c r="G16" i="12"/>
  <c r="F16" i="12"/>
  <c r="E16" i="12"/>
  <c r="D16" i="12"/>
  <c r="C16" i="12"/>
  <c r="L15" i="12"/>
  <c r="L14" i="12"/>
  <c r="L13" i="12"/>
  <c r="L11" i="12"/>
  <c r="L16" i="13"/>
  <c r="K16" i="13"/>
  <c r="J16" i="13"/>
  <c r="I16" i="13"/>
  <c r="H16" i="13"/>
  <c r="G16" i="13"/>
  <c r="F16" i="13"/>
  <c r="E16" i="13"/>
  <c r="D16" i="13"/>
  <c r="C16" i="13"/>
  <c r="L15" i="13"/>
  <c r="L14" i="13"/>
  <c r="L13" i="13"/>
  <c r="L11" i="13"/>
  <c r="L28" i="14"/>
  <c r="K28" i="14"/>
  <c r="J28" i="14"/>
  <c r="I28" i="14"/>
  <c r="H28" i="14"/>
  <c r="G28" i="14"/>
  <c r="F28" i="14"/>
  <c r="E28" i="14"/>
  <c r="D28" i="14"/>
  <c r="C28" i="14"/>
  <c r="L27" i="14"/>
  <c r="L26" i="14"/>
  <c r="L25" i="14"/>
  <c r="L23" i="14"/>
  <c r="D15" i="14"/>
  <c r="D14" i="14"/>
  <c r="E15" i="14"/>
  <c r="E14" i="14"/>
  <c r="E13" i="14"/>
  <c r="F15" i="14"/>
  <c r="F14" i="14"/>
  <c r="F13" i="14"/>
  <c r="G15" i="14"/>
  <c r="G14" i="14"/>
  <c r="G13" i="14"/>
  <c r="H15" i="14"/>
  <c r="H14" i="14"/>
  <c r="H13" i="14"/>
  <c r="I15" i="14"/>
  <c r="I14" i="14"/>
  <c r="I13" i="14"/>
  <c r="J15" i="14"/>
  <c r="J14" i="14"/>
  <c r="J13" i="14"/>
  <c r="K15" i="14"/>
  <c r="K14" i="14"/>
  <c r="K13" i="14"/>
  <c r="C15" i="14"/>
  <c r="C14" i="14"/>
  <c r="D13" i="14"/>
  <c r="C13" i="14"/>
  <c r="H70" i="16"/>
  <c r="J16" i="14" l="1"/>
  <c r="L16" i="12"/>
  <c r="K16" i="14"/>
  <c r="I16" i="14"/>
  <c r="H16" i="14"/>
  <c r="G16" i="14"/>
  <c r="F16" i="14"/>
  <c r="L15" i="14"/>
  <c r="E16" i="14"/>
  <c r="L16" i="1"/>
  <c r="L14" i="14"/>
  <c r="D16" i="14"/>
  <c r="C16" i="14"/>
  <c r="L13" i="14"/>
  <c r="E10" i="15"/>
  <c r="E11" i="15"/>
  <c r="D11" i="15"/>
  <c r="D22" i="15"/>
  <c r="K11" i="14"/>
  <c r="J11" i="14"/>
  <c r="I11" i="14"/>
  <c r="H11" i="14"/>
  <c r="G11" i="14"/>
  <c r="F11" i="14"/>
  <c r="E11" i="14"/>
  <c r="D11" i="14"/>
  <c r="C11" i="14"/>
  <c r="J21" i="17"/>
  <c r="J122" i="17"/>
  <c r="J121" i="17"/>
  <c r="J120" i="17"/>
  <c r="J119" i="17"/>
  <c r="J118" i="17"/>
  <c r="J117" i="17"/>
  <c r="J116" i="17"/>
  <c r="J115" i="17"/>
  <c r="J114" i="17"/>
  <c r="J113" i="17"/>
  <c r="J112" i="17"/>
  <c r="J111" i="17"/>
  <c r="J110" i="17"/>
  <c r="J109" i="17"/>
  <c r="J108" i="17"/>
  <c r="J107" i="17"/>
  <c r="J106" i="17"/>
  <c r="J105" i="17"/>
  <c r="J104" i="17"/>
  <c r="J103" i="17"/>
  <c r="J102" i="17"/>
  <c r="J101" i="17"/>
  <c r="J100" i="17"/>
  <c r="J99" i="17"/>
  <c r="J98" i="17"/>
  <c r="J97" i="17"/>
  <c r="J96" i="17"/>
  <c r="J95" i="17"/>
  <c r="J94" i="17"/>
  <c r="J93" i="17"/>
  <c r="J92" i="17"/>
  <c r="J91" i="17"/>
  <c r="J90" i="17"/>
  <c r="J89" i="17"/>
  <c r="J88" i="17"/>
  <c r="J87" i="17"/>
  <c r="J86" i="17"/>
  <c r="J85" i="17"/>
  <c r="J84" i="17"/>
  <c r="J83" i="17"/>
  <c r="J82" i="17"/>
  <c r="J81" i="17"/>
  <c r="J80" i="17"/>
  <c r="J79" i="17"/>
  <c r="J78" i="17"/>
  <c r="J77" i="17"/>
  <c r="J76" i="17"/>
  <c r="J75" i="17"/>
  <c r="J74" i="17"/>
  <c r="J73" i="17"/>
  <c r="J174" i="17"/>
  <c r="J173" i="17"/>
  <c r="J172" i="17"/>
  <c r="J171" i="17"/>
  <c r="J170" i="17"/>
  <c r="J169" i="17"/>
  <c r="J168" i="17"/>
  <c r="J167" i="17"/>
  <c r="J166" i="17"/>
  <c r="J165" i="17"/>
  <c r="J164" i="17"/>
  <c r="J163" i="17"/>
  <c r="J162" i="17"/>
  <c r="J161" i="17"/>
  <c r="J160" i="17"/>
  <c r="J159" i="17"/>
  <c r="J158" i="17"/>
  <c r="J157" i="17"/>
  <c r="J156" i="17"/>
  <c r="J155" i="17"/>
  <c r="J154" i="17"/>
  <c r="J153" i="17"/>
  <c r="J152" i="17"/>
  <c r="J151" i="17"/>
  <c r="J150" i="17"/>
  <c r="J149" i="17"/>
  <c r="J148" i="17"/>
  <c r="J147" i="17"/>
  <c r="J146" i="17"/>
  <c r="J145" i="17"/>
  <c r="J144" i="17"/>
  <c r="J143" i="17"/>
  <c r="J142" i="17"/>
  <c r="J141" i="17"/>
  <c r="J140" i="17"/>
  <c r="J139" i="17"/>
  <c r="J138" i="17"/>
  <c r="J137" i="17"/>
  <c r="J136" i="17"/>
  <c r="J135" i="17"/>
  <c r="J134" i="17"/>
  <c r="J133" i="17"/>
  <c r="J132" i="17"/>
  <c r="J131" i="17"/>
  <c r="J130" i="17"/>
  <c r="J129" i="17"/>
  <c r="J128" i="17"/>
  <c r="J127" i="17"/>
  <c r="J126" i="17"/>
  <c r="J125" i="17"/>
  <c r="J226" i="17"/>
  <c r="J225" i="17"/>
  <c r="J224" i="17"/>
  <c r="J223" i="17"/>
  <c r="J222" i="17"/>
  <c r="J221" i="17"/>
  <c r="J220" i="17"/>
  <c r="J219" i="17"/>
  <c r="J218" i="17"/>
  <c r="J217" i="17"/>
  <c r="J216" i="17"/>
  <c r="J215" i="17"/>
  <c r="J214" i="17"/>
  <c r="J213" i="17"/>
  <c r="J212" i="17"/>
  <c r="J211" i="17"/>
  <c r="J210" i="17"/>
  <c r="J209" i="17"/>
  <c r="J208" i="17"/>
  <c r="J207" i="17"/>
  <c r="J206" i="17"/>
  <c r="J205" i="17"/>
  <c r="J204" i="17"/>
  <c r="J203" i="17"/>
  <c r="J202" i="17"/>
  <c r="J201" i="17"/>
  <c r="J200" i="17"/>
  <c r="J199" i="17"/>
  <c r="J198" i="17"/>
  <c r="J197" i="17"/>
  <c r="J196" i="17"/>
  <c r="J195" i="17"/>
  <c r="J194" i="17"/>
  <c r="J193" i="17"/>
  <c r="J192" i="17"/>
  <c r="J191" i="17"/>
  <c r="J190" i="17"/>
  <c r="J189" i="17"/>
  <c r="J188" i="17"/>
  <c r="J187" i="17"/>
  <c r="J186" i="17"/>
  <c r="J185" i="17"/>
  <c r="J184" i="17"/>
  <c r="J183" i="17"/>
  <c r="J182" i="17"/>
  <c r="J181" i="17"/>
  <c r="J180" i="17"/>
  <c r="J179" i="17"/>
  <c r="J178" i="17"/>
  <c r="J177" i="17"/>
  <c r="J278" i="17"/>
  <c r="J277" i="17"/>
  <c r="J276" i="17"/>
  <c r="J275" i="17"/>
  <c r="J274" i="17"/>
  <c r="J273" i="17"/>
  <c r="J272" i="17"/>
  <c r="J271" i="17"/>
  <c r="J270" i="17"/>
  <c r="J269" i="17"/>
  <c r="J268" i="17"/>
  <c r="J267" i="17"/>
  <c r="J266" i="17"/>
  <c r="J265" i="17"/>
  <c r="J264" i="17"/>
  <c r="J263" i="17"/>
  <c r="J262" i="17"/>
  <c r="J261" i="17"/>
  <c r="J260" i="17"/>
  <c r="J259" i="17"/>
  <c r="J258" i="17"/>
  <c r="J257" i="17"/>
  <c r="J256" i="17"/>
  <c r="J255" i="17"/>
  <c r="J254" i="17"/>
  <c r="J253" i="17"/>
  <c r="J252" i="17"/>
  <c r="J251" i="17"/>
  <c r="J250" i="17"/>
  <c r="J249" i="17"/>
  <c r="J248" i="17"/>
  <c r="J247" i="17"/>
  <c r="J246" i="17"/>
  <c r="J245" i="17"/>
  <c r="J244" i="17"/>
  <c r="J243" i="17"/>
  <c r="J242" i="17"/>
  <c r="J241" i="17"/>
  <c r="J240" i="17"/>
  <c r="J239" i="17"/>
  <c r="J238" i="17"/>
  <c r="J237" i="17"/>
  <c r="J236" i="17"/>
  <c r="J235" i="17"/>
  <c r="J234" i="17"/>
  <c r="J233" i="17"/>
  <c r="J232" i="17"/>
  <c r="J231" i="17"/>
  <c r="J230" i="17"/>
  <c r="J229" i="17"/>
  <c r="J67" i="17"/>
  <c r="J68" i="17"/>
  <c r="J69" i="17"/>
  <c r="J66" i="17"/>
  <c r="J62" i="17"/>
  <c r="J63" i="17"/>
  <c r="J64" i="17"/>
  <c r="J65" i="17"/>
  <c r="J61" i="17"/>
  <c r="J57" i="17"/>
  <c r="J58" i="17"/>
  <c r="J59" i="17"/>
  <c r="J60" i="17"/>
  <c r="J56" i="17"/>
  <c r="J52" i="17"/>
  <c r="J53" i="17"/>
  <c r="J54" i="17"/>
  <c r="J55" i="17"/>
  <c r="J51" i="17"/>
  <c r="J47" i="17"/>
  <c r="J48" i="17"/>
  <c r="J49" i="17"/>
  <c r="J50" i="17"/>
  <c r="J46" i="17"/>
  <c r="J42" i="17"/>
  <c r="J43" i="17"/>
  <c r="J44" i="17"/>
  <c r="J45" i="17"/>
  <c r="J41" i="17"/>
  <c r="J37" i="17"/>
  <c r="J38" i="17"/>
  <c r="J39" i="17"/>
  <c r="J40" i="17"/>
  <c r="J36" i="17"/>
  <c r="J32" i="17"/>
  <c r="J33" i="17"/>
  <c r="J34" i="17"/>
  <c r="J35" i="17"/>
  <c r="J31" i="17"/>
  <c r="J27" i="17"/>
  <c r="J28" i="17"/>
  <c r="J29" i="17"/>
  <c r="J30" i="17"/>
  <c r="J26" i="17"/>
  <c r="J22" i="17"/>
  <c r="J23" i="17"/>
  <c r="J24" i="17"/>
  <c r="J25" i="17"/>
  <c r="E78" i="17"/>
  <c r="F78" i="17"/>
  <c r="G78" i="17"/>
  <c r="H78" i="17"/>
  <c r="E79" i="17"/>
  <c r="F79" i="17"/>
  <c r="G79" i="17"/>
  <c r="H79" i="17"/>
  <c r="E80" i="17"/>
  <c r="F80" i="17"/>
  <c r="G80" i="17"/>
  <c r="H80" i="17"/>
  <c r="E81" i="17"/>
  <c r="F81" i="17"/>
  <c r="G81" i="17"/>
  <c r="H81" i="17"/>
  <c r="E82" i="17"/>
  <c r="F82" i="17"/>
  <c r="G82" i="17"/>
  <c r="H82" i="17"/>
  <c r="E83" i="17"/>
  <c r="F83" i="17"/>
  <c r="G83" i="17"/>
  <c r="H83" i="17"/>
  <c r="E84" i="17"/>
  <c r="F84" i="17"/>
  <c r="G84" i="17"/>
  <c r="H84" i="17"/>
  <c r="E85" i="17"/>
  <c r="F85" i="17"/>
  <c r="G85" i="17"/>
  <c r="H85" i="17"/>
  <c r="E86" i="17"/>
  <c r="F86" i="17"/>
  <c r="G86" i="17"/>
  <c r="H86" i="17"/>
  <c r="E87" i="17"/>
  <c r="F87" i="17"/>
  <c r="G87" i="17"/>
  <c r="H87" i="17"/>
  <c r="E88" i="17"/>
  <c r="F88" i="17"/>
  <c r="G88" i="17"/>
  <c r="H88" i="17"/>
  <c r="E89" i="17"/>
  <c r="F89" i="17"/>
  <c r="G89" i="17"/>
  <c r="H89" i="17"/>
  <c r="E90" i="17"/>
  <c r="F90" i="17"/>
  <c r="G90" i="17"/>
  <c r="H90" i="17"/>
  <c r="E91" i="17"/>
  <c r="F91" i="17"/>
  <c r="G91" i="17"/>
  <c r="H91" i="17"/>
  <c r="E92" i="17"/>
  <c r="F92" i="17"/>
  <c r="G92" i="17"/>
  <c r="H92" i="17"/>
  <c r="E93" i="17"/>
  <c r="F93" i="17"/>
  <c r="G93" i="17"/>
  <c r="H93" i="17"/>
  <c r="E94" i="17"/>
  <c r="F94" i="17"/>
  <c r="G94" i="17"/>
  <c r="H94" i="17"/>
  <c r="E95" i="17"/>
  <c r="F95" i="17"/>
  <c r="G95" i="17"/>
  <c r="H95" i="17"/>
  <c r="E96" i="17"/>
  <c r="F96" i="17"/>
  <c r="G96" i="17"/>
  <c r="H96" i="17"/>
  <c r="E97" i="17"/>
  <c r="F97" i="17"/>
  <c r="G97" i="17"/>
  <c r="H97" i="17"/>
  <c r="E98" i="17"/>
  <c r="F98" i="17"/>
  <c r="G98" i="17"/>
  <c r="H98" i="17"/>
  <c r="E99" i="17"/>
  <c r="F99" i="17"/>
  <c r="G99" i="17"/>
  <c r="H99" i="17"/>
  <c r="E100" i="17"/>
  <c r="F100" i="17"/>
  <c r="G100" i="17"/>
  <c r="H100" i="17"/>
  <c r="E101" i="17"/>
  <c r="F101" i="17"/>
  <c r="G101" i="17"/>
  <c r="H101" i="17"/>
  <c r="E102" i="17"/>
  <c r="F102" i="17"/>
  <c r="G102" i="17"/>
  <c r="H102" i="17"/>
  <c r="E103" i="17"/>
  <c r="F103" i="17"/>
  <c r="G103" i="17"/>
  <c r="H103" i="17"/>
  <c r="E104" i="17"/>
  <c r="F104" i="17"/>
  <c r="G104" i="17"/>
  <c r="H104" i="17"/>
  <c r="E105" i="17"/>
  <c r="F105" i="17"/>
  <c r="G105" i="17"/>
  <c r="H105" i="17"/>
  <c r="E106" i="17"/>
  <c r="F106" i="17"/>
  <c r="G106" i="17"/>
  <c r="H106" i="17"/>
  <c r="E107" i="17"/>
  <c r="F107" i="17"/>
  <c r="G107" i="17"/>
  <c r="H107" i="17"/>
  <c r="E108" i="17"/>
  <c r="F108" i="17"/>
  <c r="G108" i="17"/>
  <c r="H108" i="17"/>
  <c r="E109" i="17"/>
  <c r="F109" i="17"/>
  <c r="G109" i="17"/>
  <c r="H109" i="17"/>
  <c r="E110" i="17"/>
  <c r="F110" i="17"/>
  <c r="G110" i="17"/>
  <c r="H110" i="17"/>
  <c r="E111" i="17"/>
  <c r="F111" i="17"/>
  <c r="G111" i="17"/>
  <c r="H111" i="17"/>
  <c r="E112" i="17"/>
  <c r="F112" i="17"/>
  <c r="G112" i="17"/>
  <c r="H112" i="17"/>
  <c r="E113" i="17"/>
  <c r="F113" i="17"/>
  <c r="G113" i="17"/>
  <c r="H113" i="17"/>
  <c r="E114" i="17"/>
  <c r="F114" i="17"/>
  <c r="G114" i="17"/>
  <c r="H114" i="17"/>
  <c r="E115" i="17"/>
  <c r="F115" i="17"/>
  <c r="G115" i="17"/>
  <c r="H115" i="17"/>
  <c r="E116" i="17"/>
  <c r="F116" i="17"/>
  <c r="G116" i="17"/>
  <c r="H116" i="17"/>
  <c r="E117" i="17"/>
  <c r="F117" i="17"/>
  <c r="G117" i="17"/>
  <c r="H117" i="17"/>
  <c r="E118" i="17"/>
  <c r="F118" i="17"/>
  <c r="G118" i="17"/>
  <c r="H118" i="17"/>
  <c r="E119" i="17"/>
  <c r="F119" i="17"/>
  <c r="G119" i="17"/>
  <c r="H119" i="17"/>
  <c r="E120" i="17"/>
  <c r="F120" i="17"/>
  <c r="G120" i="17"/>
  <c r="H120" i="17"/>
  <c r="E121" i="17"/>
  <c r="F121" i="17"/>
  <c r="G121" i="17"/>
  <c r="H121" i="17"/>
  <c r="E122" i="17"/>
  <c r="F122" i="17"/>
  <c r="G122" i="17"/>
  <c r="H122" i="17"/>
  <c r="I229" i="17"/>
  <c r="I278" i="17"/>
  <c r="I277" i="17"/>
  <c r="I276" i="17"/>
  <c r="I275" i="17"/>
  <c r="I274" i="17"/>
  <c r="I273" i="17"/>
  <c r="I272" i="17"/>
  <c r="I271" i="17"/>
  <c r="I270" i="17"/>
  <c r="I269" i="17"/>
  <c r="I268" i="17"/>
  <c r="I267" i="17"/>
  <c r="I266" i="17"/>
  <c r="I265" i="17"/>
  <c r="I264" i="17"/>
  <c r="I263" i="17"/>
  <c r="I262" i="17"/>
  <c r="I261" i="17"/>
  <c r="I260" i="17"/>
  <c r="I259" i="17"/>
  <c r="I258" i="17"/>
  <c r="I257" i="17"/>
  <c r="I256" i="17"/>
  <c r="I255" i="17"/>
  <c r="I254" i="17"/>
  <c r="I253" i="17"/>
  <c r="I252" i="17"/>
  <c r="I251" i="17"/>
  <c r="I250" i="17"/>
  <c r="I249" i="17"/>
  <c r="I248" i="17"/>
  <c r="I247" i="17"/>
  <c r="I246" i="17"/>
  <c r="I245" i="17"/>
  <c r="I244" i="17"/>
  <c r="I243" i="17"/>
  <c r="I242" i="17"/>
  <c r="I241" i="17"/>
  <c r="I240" i="17"/>
  <c r="I239" i="17"/>
  <c r="I238" i="17"/>
  <c r="I237" i="17"/>
  <c r="I236" i="17"/>
  <c r="I235" i="17"/>
  <c r="I234" i="17"/>
  <c r="I226" i="17"/>
  <c r="I225" i="17"/>
  <c r="I224" i="17"/>
  <c r="I223" i="17"/>
  <c r="I222" i="17"/>
  <c r="I221" i="17"/>
  <c r="I220" i="17"/>
  <c r="I219" i="17"/>
  <c r="I218" i="17"/>
  <c r="I217" i="17"/>
  <c r="I216" i="17"/>
  <c r="I215" i="17"/>
  <c r="I214" i="17"/>
  <c r="I213" i="17"/>
  <c r="I212" i="17"/>
  <c r="I211" i="17"/>
  <c r="I210" i="17"/>
  <c r="I209" i="17"/>
  <c r="I208" i="17"/>
  <c r="I207" i="17"/>
  <c r="I206" i="17"/>
  <c r="I205" i="17"/>
  <c r="I204" i="17"/>
  <c r="I203" i="17"/>
  <c r="I202" i="17"/>
  <c r="I201" i="17"/>
  <c r="I200" i="17"/>
  <c r="I199" i="17"/>
  <c r="I198" i="17"/>
  <c r="I197" i="17"/>
  <c r="I196" i="17"/>
  <c r="I195" i="17"/>
  <c r="I194" i="17"/>
  <c r="I193" i="17"/>
  <c r="I192" i="17"/>
  <c r="I191" i="17"/>
  <c r="I190" i="17"/>
  <c r="I189" i="17"/>
  <c r="I188" i="17"/>
  <c r="I187" i="17"/>
  <c r="I186" i="17"/>
  <c r="I185" i="17"/>
  <c r="I184" i="17"/>
  <c r="I183" i="17"/>
  <c r="I182" i="17"/>
  <c r="I174" i="17"/>
  <c r="I173" i="17"/>
  <c r="I172" i="17"/>
  <c r="I171" i="17"/>
  <c r="I170" i="17"/>
  <c r="I169" i="17"/>
  <c r="I168" i="17"/>
  <c r="I167" i="17"/>
  <c r="I166" i="17"/>
  <c r="I165" i="17"/>
  <c r="I164" i="17"/>
  <c r="I163" i="17"/>
  <c r="I162" i="17"/>
  <c r="I161" i="17"/>
  <c r="I160" i="17"/>
  <c r="I159" i="17"/>
  <c r="I158" i="17"/>
  <c r="I157" i="17"/>
  <c r="I156" i="17"/>
  <c r="I155" i="17"/>
  <c r="I154" i="17"/>
  <c r="I153" i="17"/>
  <c r="I152" i="17"/>
  <c r="I151" i="17"/>
  <c r="I150" i="17"/>
  <c r="I149" i="17"/>
  <c r="I148" i="17"/>
  <c r="I147" i="17"/>
  <c r="I146" i="17"/>
  <c r="I145" i="17"/>
  <c r="I144" i="17"/>
  <c r="I143" i="17"/>
  <c r="I142" i="17"/>
  <c r="I141" i="17"/>
  <c r="I140" i="17"/>
  <c r="I139" i="17"/>
  <c r="I138" i="17"/>
  <c r="I137" i="17"/>
  <c r="I136" i="17"/>
  <c r="I135" i="17"/>
  <c r="I134" i="17"/>
  <c r="I133" i="17"/>
  <c r="I132" i="17"/>
  <c r="I131" i="17"/>
  <c r="I130" i="17"/>
  <c r="I73" i="17"/>
  <c r="I122" i="17"/>
  <c r="I121" i="17"/>
  <c r="I120" i="17"/>
  <c r="I119" i="17"/>
  <c r="I118" i="17"/>
  <c r="I117" i="17"/>
  <c r="I116" i="17"/>
  <c r="I115" i="17"/>
  <c r="I114" i="17"/>
  <c r="I113" i="17"/>
  <c r="I112" i="17"/>
  <c r="I111" i="17"/>
  <c r="I110" i="17"/>
  <c r="I109" i="17"/>
  <c r="I108" i="17"/>
  <c r="I107" i="17"/>
  <c r="I106" i="17"/>
  <c r="I105" i="17"/>
  <c r="I104" i="17"/>
  <c r="I103" i="17"/>
  <c r="I102" i="17"/>
  <c r="I101" i="17"/>
  <c r="I100" i="17"/>
  <c r="I99" i="17"/>
  <c r="I98" i="17"/>
  <c r="I97" i="17"/>
  <c r="I96" i="17"/>
  <c r="I95" i="17"/>
  <c r="I94" i="17"/>
  <c r="I93" i="17"/>
  <c r="I92" i="17"/>
  <c r="I91" i="17"/>
  <c r="I90" i="17"/>
  <c r="I89" i="17"/>
  <c r="I88" i="17"/>
  <c r="I87" i="17"/>
  <c r="I86" i="17"/>
  <c r="I85" i="17"/>
  <c r="I84" i="17"/>
  <c r="I83" i="17"/>
  <c r="I82" i="17"/>
  <c r="I81" i="17"/>
  <c r="I80" i="17"/>
  <c r="I79" i="17"/>
  <c r="I78" i="17"/>
  <c r="E130" i="17"/>
  <c r="F130" i="17"/>
  <c r="G130" i="17"/>
  <c r="H130" i="17"/>
  <c r="E131" i="17"/>
  <c r="F131" i="17"/>
  <c r="G131" i="17"/>
  <c r="H131" i="17"/>
  <c r="E132" i="17"/>
  <c r="F132" i="17"/>
  <c r="G132" i="17"/>
  <c r="H132" i="17"/>
  <c r="E133" i="17"/>
  <c r="F133" i="17"/>
  <c r="G133" i="17"/>
  <c r="H133" i="17"/>
  <c r="E134" i="17"/>
  <c r="F134" i="17"/>
  <c r="G134" i="17"/>
  <c r="H134" i="17"/>
  <c r="E135" i="17"/>
  <c r="F135" i="17"/>
  <c r="G135" i="17"/>
  <c r="H135" i="17"/>
  <c r="E136" i="17"/>
  <c r="F136" i="17"/>
  <c r="G136" i="17"/>
  <c r="H136" i="17"/>
  <c r="E137" i="17"/>
  <c r="F137" i="17"/>
  <c r="G137" i="17"/>
  <c r="H137" i="17"/>
  <c r="E138" i="17"/>
  <c r="F138" i="17"/>
  <c r="G138" i="17"/>
  <c r="H138" i="17"/>
  <c r="E139" i="17"/>
  <c r="F139" i="17"/>
  <c r="G139" i="17"/>
  <c r="H139" i="17"/>
  <c r="E140" i="17"/>
  <c r="F140" i="17"/>
  <c r="G140" i="17"/>
  <c r="H140" i="17"/>
  <c r="E141" i="17"/>
  <c r="F141" i="17"/>
  <c r="G141" i="17"/>
  <c r="H141" i="17"/>
  <c r="E142" i="17"/>
  <c r="F142" i="17"/>
  <c r="G142" i="17"/>
  <c r="H142" i="17"/>
  <c r="E143" i="17"/>
  <c r="F143" i="17"/>
  <c r="G143" i="17"/>
  <c r="H143" i="17"/>
  <c r="E144" i="17"/>
  <c r="F144" i="17"/>
  <c r="G144" i="17"/>
  <c r="H144" i="17"/>
  <c r="E145" i="17"/>
  <c r="F145" i="17"/>
  <c r="G145" i="17"/>
  <c r="H145" i="17"/>
  <c r="E146" i="17"/>
  <c r="F146" i="17"/>
  <c r="G146" i="17"/>
  <c r="H146" i="17"/>
  <c r="E147" i="17"/>
  <c r="F147" i="17"/>
  <c r="G147" i="17"/>
  <c r="H147" i="17"/>
  <c r="E148" i="17"/>
  <c r="F148" i="17"/>
  <c r="G148" i="17"/>
  <c r="H148" i="17"/>
  <c r="E149" i="17"/>
  <c r="F149" i="17"/>
  <c r="G149" i="17"/>
  <c r="H149" i="17"/>
  <c r="E150" i="17"/>
  <c r="F150" i="17"/>
  <c r="G150" i="17"/>
  <c r="H150" i="17"/>
  <c r="E151" i="17"/>
  <c r="F151" i="17"/>
  <c r="G151" i="17"/>
  <c r="H151" i="17"/>
  <c r="E152" i="17"/>
  <c r="F152" i="17"/>
  <c r="G152" i="17"/>
  <c r="H152" i="17"/>
  <c r="E153" i="17"/>
  <c r="F153" i="17"/>
  <c r="G153" i="17"/>
  <c r="H153" i="17"/>
  <c r="E154" i="17"/>
  <c r="F154" i="17"/>
  <c r="G154" i="17"/>
  <c r="H154" i="17"/>
  <c r="E155" i="17"/>
  <c r="F155" i="17"/>
  <c r="G155" i="17"/>
  <c r="H155" i="17"/>
  <c r="E156" i="17"/>
  <c r="F156" i="17"/>
  <c r="G156" i="17"/>
  <c r="H156" i="17"/>
  <c r="E157" i="17"/>
  <c r="F157" i="17"/>
  <c r="G157" i="17"/>
  <c r="H157" i="17"/>
  <c r="E158" i="17"/>
  <c r="F158" i="17"/>
  <c r="G158" i="17"/>
  <c r="H158" i="17"/>
  <c r="E159" i="17"/>
  <c r="F159" i="17"/>
  <c r="G159" i="17"/>
  <c r="H159" i="17"/>
  <c r="E160" i="17"/>
  <c r="F160" i="17"/>
  <c r="G160" i="17"/>
  <c r="H160" i="17"/>
  <c r="E161" i="17"/>
  <c r="F161" i="17"/>
  <c r="G161" i="17"/>
  <c r="H161" i="17"/>
  <c r="E162" i="17"/>
  <c r="F162" i="17"/>
  <c r="G162" i="17"/>
  <c r="H162" i="17"/>
  <c r="E163" i="17"/>
  <c r="F163" i="17"/>
  <c r="G163" i="17"/>
  <c r="H163" i="17"/>
  <c r="E164" i="17"/>
  <c r="F164" i="17"/>
  <c r="G164" i="17"/>
  <c r="H164" i="17"/>
  <c r="E165" i="17"/>
  <c r="F165" i="17"/>
  <c r="G165" i="17"/>
  <c r="H165" i="17"/>
  <c r="E166" i="17"/>
  <c r="F166" i="17"/>
  <c r="G166" i="17"/>
  <c r="H166" i="17"/>
  <c r="E167" i="17"/>
  <c r="F167" i="17"/>
  <c r="G167" i="17"/>
  <c r="H167" i="17"/>
  <c r="E168" i="17"/>
  <c r="F168" i="17"/>
  <c r="G168" i="17"/>
  <c r="H168" i="17"/>
  <c r="E169" i="17"/>
  <c r="F169" i="17"/>
  <c r="G169" i="17"/>
  <c r="H169" i="17"/>
  <c r="E170" i="17"/>
  <c r="F170" i="17"/>
  <c r="G170" i="17"/>
  <c r="H170" i="17"/>
  <c r="E171" i="17"/>
  <c r="F171" i="17"/>
  <c r="G171" i="17"/>
  <c r="H171" i="17"/>
  <c r="E172" i="17"/>
  <c r="F172" i="17"/>
  <c r="G172" i="17"/>
  <c r="H172" i="17"/>
  <c r="E173" i="17"/>
  <c r="F173" i="17"/>
  <c r="G173" i="17"/>
  <c r="H173" i="17"/>
  <c r="E174" i="17"/>
  <c r="F174" i="17"/>
  <c r="G174" i="17"/>
  <c r="H174" i="17"/>
  <c r="E182" i="17"/>
  <c r="F182" i="17"/>
  <c r="G182" i="17"/>
  <c r="H182" i="17"/>
  <c r="E183" i="17"/>
  <c r="F183" i="17"/>
  <c r="G183" i="17"/>
  <c r="H183" i="17"/>
  <c r="E184" i="17"/>
  <c r="F184" i="17"/>
  <c r="G184" i="17"/>
  <c r="H184" i="17"/>
  <c r="E185" i="17"/>
  <c r="F185" i="17"/>
  <c r="G185" i="17"/>
  <c r="H185" i="17"/>
  <c r="E186" i="17"/>
  <c r="F186" i="17"/>
  <c r="G186" i="17"/>
  <c r="H186" i="17"/>
  <c r="E187" i="17"/>
  <c r="F187" i="17"/>
  <c r="G187" i="17"/>
  <c r="H187" i="17"/>
  <c r="E188" i="17"/>
  <c r="F188" i="17"/>
  <c r="G188" i="17"/>
  <c r="H188" i="17"/>
  <c r="E189" i="17"/>
  <c r="F189" i="17"/>
  <c r="G189" i="17"/>
  <c r="H189" i="17"/>
  <c r="E190" i="17"/>
  <c r="F190" i="17"/>
  <c r="G190" i="17"/>
  <c r="H190" i="17"/>
  <c r="E191" i="17"/>
  <c r="F191" i="17"/>
  <c r="G191" i="17"/>
  <c r="H191" i="17"/>
  <c r="E192" i="17"/>
  <c r="F192" i="17"/>
  <c r="G192" i="17"/>
  <c r="H192" i="17"/>
  <c r="E193" i="17"/>
  <c r="F193" i="17"/>
  <c r="G193" i="17"/>
  <c r="H193" i="17"/>
  <c r="E194" i="17"/>
  <c r="F194" i="17"/>
  <c r="G194" i="17"/>
  <c r="H194" i="17"/>
  <c r="E195" i="17"/>
  <c r="F195" i="17"/>
  <c r="G195" i="17"/>
  <c r="H195" i="17"/>
  <c r="E196" i="17"/>
  <c r="F196" i="17"/>
  <c r="G196" i="17"/>
  <c r="H196" i="17"/>
  <c r="E197" i="17"/>
  <c r="F197" i="17"/>
  <c r="G197" i="17"/>
  <c r="H197" i="17"/>
  <c r="E198" i="17"/>
  <c r="F198" i="17"/>
  <c r="G198" i="17"/>
  <c r="H198" i="17"/>
  <c r="E199" i="17"/>
  <c r="F199" i="17"/>
  <c r="G199" i="17"/>
  <c r="H199" i="17"/>
  <c r="E200" i="17"/>
  <c r="F200" i="17"/>
  <c r="G200" i="17"/>
  <c r="H200" i="17"/>
  <c r="E201" i="17"/>
  <c r="F201" i="17"/>
  <c r="G201" i="17"/>
  <c r="H201" i="17"/>
  <c r="E202" i="17"/>
  <c r="F202" i="17"/>
  <c r="G202" i="17"/>
  <c r="H202" i="17"/>
  <c r="E203" i="17"/>
  <c r="F203" i="17"/>
  <c r="G203" i="17"/>
  <c r="H203" i="17"/>
  <c r="E204" i="17"/>
  <c r="F204" i="17"/>
  <c r="G204" i="17"/>
  <c r="H204" i="17"/>
  <c r="E205" i="17"/>
  <c r="F205" i="17"/>
  <c r="G205" i="17"/>
  <c r="H205" i="17"/>
  <c r="E206" i="17"/>
  <c r="F206" i="17"/>
  <c r="G206" i="17"/>
  <c r="H206" i="17"/>
  <c r="E207" i="17"/>
  <c r="F207" i="17"/>
  <c r="G207" i="17"/>
  <c r="H207" i="17"/>
  <c r="E208" i="17"/>
  <c r="F208" i="17"/>
  <c r="G208" i="17"/>
  <c r="H208" i="17"/>
  <c r="E209" i="17"/>
  <c r="F209" i="17"/>
  <c r="G209" i="17"/>
  <c r="H209" i="17"/>
  <c r="E210" i="17"/>
  <c r="F210" i="17"/>
  <c r="G210" i="17"/>
  <c r="H210" i="17"/>
  <c r="E211" i="17"/>
  <c r="F211" i="17"/>
  <c r="G211" i="17"/>
  <c r="H211" i="17"/>
  <c r="E212" i="17"/>
  <c r="F212" i="17"/>
  <c r="G212" i="17"/>
  <c r="H212" i="17"/>
  <c r="E213" i="17"/>
  <c r="F213" i="17"/>
  <c r="G213" i="17"/>
  <c r="H213" i="17"/>
  <c r="E214" i="17"/>
  <c r="F214" i="17"/>
  <c r="G214" i="17"/>
  <c r="H214" i="17"/>
  <c r="E215" i="17"/>
  <c r="F215" i="17"/>
  <c r="G215" i="17"/>
  <c r="H215" i="17"/>
  <c r="E216" i="17"/>
  <c r="F216" i="17"/>
  <c r="G216" i="17"/>
  <c r="H216" i="17"/>
  <c r="E217" i="17"/>
  <c r="F217" i="17"/>
  <c r="G217" i="17"/>
  <c r="H217" i="17"/>
  <c r="E218" i="17"/>
  <c r="F218" i="17"/>
  <c r="G218" i="17"/>
  <c r="H218" i="17"/>
  <c r="E219" i="17"/>
  <c r="F219" i="17"/>
  <c r="G219" i="17"/>
  <c r="H219" i="17"/>
  <c r="E220" i="17"/>
  <c r="F220" i="17"/>
  <c r="G220" i="17"/>
  <c r="H220" i="17"/>
  <c r="E221" i="17"/>
  <c r="F221" i="17"/>
  <c r="G221" i="17"/>
  <c r="H221" i="17"/>
  <c r="E222" i="17"/>
  <c r="F222" i="17"/>
  <c r="G222" i="17"/>
  <c r="H222" i="17"/>
  <c r="E223" i="17"/>
  <c r="F223" i="17"/>
  <c r="G223" i="17"/>
  <c r="H223" i="17"/>
  <c r="E224" i="17"/>
  <c r="F224" i="17"/>
  <c r="G224" i="17"/>
  <c r="H224" i="17"/>
  <c r="E225" i="17"/>
  <c r="F225" i="17"/>
  <c r="G225" i="17"/>
  <c r="H225" i="17"/>
  <c r="E226" i="17"/>
  <c r="F226" i="17"/>
  <c r="G226" i="17"/>
  <c r="H226" i="17"/>
  <c r="E234" i="17"/>
  <c r="F234" i="17"/>
  <c r="G234" i="17"/>
  <c r="H234" i="17"/>
  <c r="E235" i="17"/>
  <c r="F235" i="17"/>
  <c r="G235" i="17"/>
  <c r="H235" i="17"/>
  <c r="E236" i="17"/>
  <c r="F236" i="17"/>
  <c r="G236" i="17"/>
  <c r="H236" i="17"/>
  <c r="E237" i="17"/>
  <c r="F237" i="17"/>
  <c r="G237" i="17"/>
  <c r="H237" i="17"/>
  <c r="E238" i="17"/>
  <c r="F238" i="17"/>
  <c r="G238" i="17"/>
  <c r="H238" i="17"/>
  <c r="E239" i="17"/>
  <c r="F239" i="17"/>
  <c r="G239" i="17"/>
  <c r="H239" i="17"/>
  <c r="E240" i="17"/>
  <c r="F240" i="17"/>
  <c r="G240" i="17"/>
  <c r="H240" i="17"/>
  <c r="E241" i="17"/>
  <c r="F241" i="17"/>
  <c r="G241" i="17"/>
  <c r="H241" i="17"/>
  <c r="E242" i="17"/>
  <c r="F242" i="17"/>
  <c r="G242" i="17"/>
  <c r="H242" i="17"/>
  <c r="E243" i="17"/>
  <c r="F243" i="17"/>
  <c r="G243" i="17"/>
  <c r="H243" i="17"/>
  <c r="E244" i="17"/>
  <c r="F244" i="17"/>
  <c r="G244" i="17"/>
  <c r="H244" i="17"/>
  <c r="E245" i="17"/>
  <c r="F245" i="17"/>
  <c r="G245" i="17"/>
  <c r="H245" i="17"/>
  <c r="E246" i="17"/>
  <c r="F246" i="17"/>
  <c r="G246" i="17"/>
  <c r="H246" i="17"/>
  <c r="E247" i="17"/>
  <c r="F247" i="17"/>
  <c r="G247" i="17"/>
  <c r="H247" i="17"/>
  <c r="E248" i="17"/>
  <c r="F248" i="17"/>
  <c r="G248" i="17"/>
  <c r="H248" i="17"/>
  <c r="E249" i="17"/>
  <c r="F249" i="17"/>
  <c r="G249" i="17"/>
  <c r="H249" i="17"/>
  <c r="E250" i="17"/>
  <c r="F250" i="17"/>
  <c r="G250" i="17"/>
  <c r="H250" i="17"/>
  <c r="E251" i="17"/>
  <c r="F251" i="17"/>
  <c r="G251" i="17"/>
  <c r="H251" i="17"/>
  <c r="E252" i="17"/>
  <c r="F252" i="17"/>
  <c r="G252" i="17"/>
  <c r="H252" i="17"/>
  <c r="E253" i="17"/>
  <c r="F253" i="17"/>
  <c r="G253" i="17"/>
  <c r="H253" i="17"/>
  <c r="E254" i="17"/>
  <c r="F254" i="17"/>
  <c r="G254" i="17"/>
  <c r="H254" i="17"/>
  <c r="E255" i="17"/>
  <c r="F255" i="17"/>
  <c r="G255" i="17"/>
  <c r="H255" i="17"/>
  <c r="E256" i="17"/>
  <c r="F256" i="17"/>
  <c r="G256" i="17"/>
  <c r="H256" i="17"/>
  <c r="E257" i="17"/>
  <c r="F257" i="17"/>
  <c r="G257" i="17"/>
  <c r="H257" i="17"/>
  <c r="E258" i="17"/>
  <c r="F258" i="17"/>
  <c r="G258" i="17"/>
  <c r="H258" i="17"/>
  <c r="E259" i="17"/>
  <c r="F259" i="17"/>
  <c r="G259" i="17"/>
  <c r="H259" i="17"/>
  <c r="E260" i="17"/>
  <c r="F260" i="17"/>
  <c r="G260" i="17"/>
  <c r="H260" i="17"/>
  <c r="E261" i="17"/>
  <c r="F261" i="17"/>
  <c r="G261" i="17"/>
  <c r="H261" i="17"/>
  <c r="E262" i="17"/>
  <c r="F262" i="17"/>
  <c r="G262" i="17"/>
  <c r="H262" i="17"/>
  <c r="E263" i="17"/>
  <c r="F263" i="17"/>
  <c r="G263" i="17"/>
  <c r="H263" i="17"/>
  <c r="E264" i="17"/>
  <c r="F264" i="17"/>
  <c r="G264" i="17"/>
  <c r="H264" i="17"/>
  <c r="E265" i="17"/>
  <c r="F265" i="17"/>
  <c r="G265" i="17"/>
  <c r="H265" i="17"/>
  <c r="E266" i="17"/>
  <c r="F266" i="17"/>
  <c r="G266" i="17"/>
  <c r="H266" i="17"/>
  <c r="E267" i="17"/>
  <c r="F267" i="17"/>
  <c r="G267" i="17"/>
  <c r="H267" i="17"/>
  <c r="E268" i="17"/>
  <c r="F268" i="17"/>
  <c r="G268" i="17"/>
  <c r="H268" i="17"/>
  <c r="E269" i="17"/>
  <c r="F269" i="17"/>
  <c r="G269" i="17"/>
  <c r="H269" i="17"/>
  <c r="E270" i="17"/>
  <c r="F270" i="17"/>
  <c r="G270" i="17"/>
  <c r="H270" i="17"/>
  <c r="E271" i="17"/>
  <c r="F271" i="17"/>
  <c r="G271" i="17"/>
  <c r="H271" i="17"/>
  <c r="E272" i="17"/>
  <c r="F272" i="17"/>
  <c r="G272" i="17"/>
  <c r="H272" i="17"/>
  <c r="E273" i="17"/>
  <c r="F273" i="17"/>
  <c r="G273" i="17"/>
  <c r="H273" i="17"/>
  <c r="E274" i="17"/>
  <c r="F274" i="17"/>
  <c r="G274" i="17"/>
  <c r="H274" i="17"/>
  <c r="E275" i="17"/>
  <c r="F275" i="17"/>
  <c r="G275" i="17"/>
  <c r="H275" i="17"/>
  <c r="E276" i="17"/>
  <c r="F276" i="17"/>
  <c r="G276" i="17"/>
  <c r="H276" i="17"/>
  <c r="E277" i="17"/>
  <c r="F277" i="17"/>
  <c r="G277" i="17"/>
  <c r="H277" i="17"/>
  <c r="E278" i="17"/>
  <c r="F278" i="17"/>
  <c r="G278" i="17"/>
  <c r="H278" i="17"/>
  <c r="E26" i="17"/>
  <c r="F26" i="17"/>
  <c r="G26" i="17"/>
  <c r="H26" i="17"/>
  <c r="E27" i="17"/>
  <c r="F27" i="17"/>
  <c r="G27" i="17"/>
  <c r="H27" i="17"/>
  <c r="E28" i="17"/>
  <c r="F28" i="17"/>
  <c r="G28" i="17"/>
  <c r="H28" i="17"/>
  <c r="E29" i="17"/>
  <c r="F29" i="17"/>
  <c r="G29" i="17"/>
  <c r="H29" i="17"/>
  <c r="E30" i="17"/>
  <c r="F30" i="17"/>
  <c r="G30" i="17"/>
  <c r="H30" i="17"/>
  <c r="E31" i="17"/>
  <c r="F31" i="17"/>
  <c r="G31" i="17"/>
  <c r="H31" i="17"/>
  <c r="E32" i="17"/>
  <c r="F32" i="17"/>
  <c r="G32" i="17"/>
  <c r="H32" i="17"/>
  <c r="E33" i="17"/>
  <c r="F33" i="17"/>
  <c r="G33" i="17"/>
  <c r="H33" i="17"/>
  <c r="E34" i="17"/>
  <c r="F34" i="17"/>
  <c r="G34" i="17"/>
  <c r="H34" i="17"/>
  <c r="E35" i="17"/>
  <c r="F35" i="17"/>
  <c r="G35" i="17"/>
  <c r="H35" i="17"/>
  <c r="E36" i="17"/>
  <c r="F36" i="17"/>
  <c r="G36" i="17"/>
  <c r="H36" i="17"/>
  <c r="E37" i="17"/>
  <c r="F37" i="17"/>
  <c r="G37" i="17"/>
  <c r="H37" i="17"/>
  <c r="E38" i="17"/>
  <c r="F38" i="17"/>
  <c r="G38" i="17"/>
  <c r="H38" i="17"/>
  <c r="E39" i="17"/>
  <c r="F39" i="17"/>
  <c r="G39" i="17"/>
  <c r="H39" i="17"/>
  <c r="E40" i="17"/>
  <c r="F40" i="17"/>
  <c r="G40" i="17"/>
  <c r="H40" i="17"/>
  <c r="E41" i="17"/>
  <c r="F41" i="17"/>
  <c r="G41" i="17"/>
  <c r="H41" i="17"/>
  <c r="E42" i="17"/>
  <c r="F42" i="17"/>
  <c r="G42" i="17"/>
  <c r="H42" i="17"/>
  <c r="E43" i="17"/>
  <c r="F43" i="17"/>
  <c r="G43" i="17"/>
  <c r="H43" i="17"/>
  <c r="E44" i="17"/>
  <c r="F44" i="17"/>
  <c r="G44" i="17"/>
  <c r="H44" i="17"/>
  <c r="E45" i="17"/>
  <c r="F45" i="17"/>
  <c r="G45" i="17"/>
  <c r="H45" i="17"/>
  <c r="E46" i="17"/>
  <c r="F46" i="17"/>
  <c r="G46" i="17"/>
  <c r="H46" i="17"/>
  <c r="E47" i="17"/>
  <c r="F47" i="17"/>
  <c r="G47" i="17"/>
  <c r="H47" i="17"/>
  <c r="E48" i="17"/>
  <c r="F48" i="17"/>
  <c r="G48" i="17"/>
  <c r="H48" i="17"/>
  <c r="E49" i="17"/>
  <c r="F49" i="17"/>
  <c r="G49" i="17"/>
  <c r="H49" i="17"/>
  <c r="E50" i="17"/>
  <c r="F50" i="17"/>
  <c r="G50" i="17"/>
  <c r="H50" i="17"/>
  <c r="E51" i="17"/>
  <c r="F51" i="17"/>
  <c r="G51" i="17"/>
  <c r="H51" i="17"/>
  <c r="E52" i="17"/>
  <c r="F52" i="17"/>
  <c r="G52" i="17"/>
  <c r="H52" i="17"/>
  <c r="E53" i="17"/>
  <c r="F53" i="17"/>
  <c r="G53" i="17"/>
  <c r="H53" i="17"/>
  <c r="E54" i="17"/>
  <c r="F54" i="17"/>
  <c r="G54" i="17"/>
  <c r="H54" i="17"/>
  <c r="E55" i="17"/>
  <c r="F55" i="17"/>
  <c r="G55" i="17"/>
  <c r="H55" i="17"/>
  <c r="E56" i="17"/>
  <c r="F56" i="17"/>
  <c r="G56" i="17"/>
  <c r="H56" i="17"/>
  <c r="E57" i="17"/>
  <c r="F57" i="17"/>
  <c r="G57" i="17"/>
  <c r="H57" i="17"/>
  <c r="E58" i="17"/>
  <c r="F58" i="17"/>
  <c r="G58" i="17"/>
  <c r="H58" i="17"/>
  <c r="E59" i="17"/>
  <c r="F59" i="17"/>
  <c r="G59" i="17"/>
  <c r="H59" i="17"/>
  <c r="E60" i="17"/>
  <c r="F60" i="17"/>
  <c r="G60" i="17"/>
  <c r="H60" i="17"/>
  <c r="E61" i="17"/>
  <c r="F61" i="17"/>
  <c r="G61" i="17"/>
  <c r="H61" i="17"/>
  <c r="E62" i="17"/>
  <c r="F62" i="17"/>
  <c r="G62" i="17"/>
  <c r="H62" i="17"/>
  <c r="E63" i="17"/>
  <c r="F63" i="17"/>
  <c r="G63" i="17"/>
  <c r="H63" i="17"/>
  <c r="E64" i="17"/>
  <c r="F64" i="17"/>
  <c r="G64" i="17"/>
  <c r="H64" i="17"/>
  <c r="E65" i="17"/>
  <c r="F65" i="17"/>
  <c r="G65" i="17"/>
  <c r="H65" i="17"/>
  <c r="E66" i="17"/>
  <c r="F66" i="17"/>
  <c r="G66" i="17"/>
  <c r="H66" i="17"/>
  <c r="E67" i="17"/>
  <c r="F67" i="17"/>
  <c r="G67" i="17"/>
  <c r="H67" i="17"/>
  <c r="E68" i="17"/>
  <c r="F68" i="17"/>
  <c r="G68" i="17"/>
  <c r="H68" i="17"/>
  <c r="E69" i="17"/>
  <c r="F69" i="17"/>
  <c r="G69" i="17"/>
  <c r="H69" i="17"/>
  <c r="E72" i="17"/>
  <c r="F72" i="17"/>
  <c r="G72" i="17"/>
  <c r="H72" i="17"/>
  <c r="I31" i="17"/>
  <c r="I30" i="17"/>
  <c r="I29" i="17"/>
  <c r="I28" i="17"/>
  <c r="I27" i="17"/>
  <c r="I26" i="17"/>
  <c r="I25" i="17"/>
  <c r="I24" i="17"/>
  <c r="I23" i="17"/>
  <c r="I22" i="17"/>
  <c r="I21" i="17"/>
  <c r="I69" i="17"/>
  <c r="I68" i="17"/>
  <c r="I67" i="17"/>
  <c r="I66" i="17"/>
  <c r="I65" i="17"/>
  <c r="I64" i="17"/>
  <c r="I63" i="17"/>
  <c r="I62" i="17"/>
  <c r="I61" i="17"/>
  <c r="I60" i="17"/>
  <c r="I59" i="17"/>
  <c r="I58" i="17"/>
  <c r="I57" i="17"/>
  <c r="I56" i="17"/>
  <c r="I55" i="17"/>
  <c r="I54" i="17"/>
  <c r="I53" i="17"/>
  <c r="I52" i="17"/>
  <c r="I51" i="17"/>
  <c r="I50" i="17"/>
  <c r="I49" i="17"/>
  <c r="I48" i="17"/>
  <c r="I47" i="17"/>
  <c r="I46" i="17"/>
  <c r="I45" i="17"/>
  <c r="I44" i="17"/>
  <c r="I43" i="17"/>
  <c r="I42" i="17"/>
  <c r="I41" i="17"/>
  <c r="I40" i="17"/>
  <c r="I39" i="17"/>
  <c r="I38" i="17"/>
  <c r="I37" i="17"/>
  <c r="I36" i="17"/>
  <c r="I35" i="17"/>
  <c r="I34" i="17"/>
  <c r="I33" i="17"/>
  <c r="I32" i="17"/>
  <c r="K278" i="17"/>
  <c r="K273" i="17"/>
  <c r="K268" i="17"/>
  <c r="K263" i="17"/>
  <c r="K258" i="17"/>
  <c r="K253" i="17"/>
  <c r="K248" i="17"/>
  <c r="K243" i="17"/>
  <c r="K238" i="17"/>
  <c r="K233" i="17"/>
  <c r="I233" i="17"/>
  <c r="H233" i="17"/>
  <c r="G233" i="17"/>
  <c r="F233" i="17"/>
  <c r="E233" i="17"/>
  <c r="K277" i="17"/>
  <c r="K272" i="17"/>
  <c r="K267" i="17"/>
  <c r="K262" i="17"/>
  <c r="K257" i="17"/>
  <c r="K252" i="17"/>
  <c r="K247" i="17"/>
  <c r="K242" i="17"/>
  <c r="K237" i="17"/>
  <c r="K232" i="17"/>
  <c r="I232" i="17"/>
  <c r="H232" i="17"/>
  <c r="G232" i="17"/>
  <c r="F232" i="17"/>
  <c r="E232" i="17"/>
  <c r="K276" i="17"/>
  <c r="K271" i="17"/>
  <c r="K266" i="17"/>
  <c r="K261" i="17"/>
  <c r="K256" i="17"/>
  <c r="K251" i="17"/>
  <c r="K246" i="17"/>
  <c r="K241" i="17"/>
  <c r="K236" i="17"/>
  <c r="K231" i="17"/>
  <c r="I231" i="17"/>
  <c r="H231" i="17"/>
  <c r="G231" i="17"/>
  <c r="F231" i="17"/>
  <c r="E231" i="17"/>
  <c r="K275" i="17"/>
  <c r="K270" i="17"/>
  <c r="K265" i="17"/>
  <c r="K260" i="17"/>
  <c r="K255" i="17"/>
  <c r="K250" i="17"/>
  <c r="K245" i="17"/>
  <c r="K240" i="17"/>
  <c r="K235" i="17"/>
  <c r="K230" i="17"/>
  <c r="I230" i="17"/>
  <c r="H230" i="17"/>
  <c r="G230" i="17"/>
  <c r="F230" i="17"/>
  <c r="E230" i="17"/>
  <c r="K274" i="17"/>
  <c r="K269" i="17"/>
  <c r="K264" i="17"/>
  <c r="K259" i="17"/>
  <c r="K254" i="17"/>
  <c r="K249" i="17"/>
  <c r="K244" i="17"/>
  <c r="K239" i="17"/>
  <c r="K234" i="17"/>
  <c r="K229" i="17"/>
  <c r="H229" i="17"/>
  <c r="G229" i="17"/>
  <c r="F229" i="17"/>
  <c r="E229" i="17"/>
  <c r="K226" i="17"/>
  <c r="K221" i="17"/>
  <c r="K216" i="17"/>
  <c r="K211" i="17"/>
  <c r="K206" i="17"/>
  <c r="K201" i="17"/>
  <c r="K196" i="17"/>
  <c r="K191" i="17"/>
  <c r="K186" i="17"/>
  <c r="K181" i="17"/>
  <c r="I181" i="17"/>
  <c r="H181" i="17"/>
  <c r="G181" i="17"/>
  <c r="F181" i="17"/>
  <c r="E181" i="17"/>
  <c r="K225" i="17"/>
  <c r="K220" i="17"/>
  <c r="K215" i="17"/>
  <c r="K210" i="17"/>
  <c r="K205" i="17"/>
  <c r="K200" i="17"/>
  <c r="K195" i="17"/>
  <c r="K190" i="17"/>
  <c r="K185" i="17"/>
  <c r="K180" i="17"/>
  <c r="I180" i="17"/>
  <c r="H180" i="17"/>
  <c r="G180" i="17"/>
  <c r="F180" i="17"/>
  <c r="E180" i="17"/>
  <c r="K224" i="17"/>
  <c r="K219" i="17"/>
  <c r="K214" i="17"/>
  <c r="K209" i="17"/>
  <c r="K204" i="17"/>
  <c r="K199" i="17"/>
  <c r="K194" i="17"/>
  <c r="K189" i="17"/>
  <c r="K184" i="17"/>
  <c r="K179" i="17"/>
  <c r="I179" i="17"/>
  <c r="H179" i="17"/>
  <c r="G179" i="17"/>
  <c r="F179" i="17"/>
  <c r="E179" i="17"/>
  <c r="K223" i="17"/>
  <c r="K218" i="17"/>
  <c r="K213" i="17"/>
  <c r="K208" i="17"/>
  <c r="K203" i="17"/>
  <c r="K198" i="17"/>
  <c r="K193" i="17"/>
  <c r="K188" i="17"/>
  <c r="K183" i="17"/>
  <c r="K178" i="17"/>
  <c r="I178" i="17"/>
  <c r="H178" i="17"/>
  <c r="G178" i="17"/>
  <c r="F178" i="17"/>
  <c r="E178" i="17"/>
  <c r="K222" i="17"/>
  <c r="K217" i="17"/>
  <c r="K212" i="17"/>
  <c r="K207" i="17"/>
  <c r="K202" i="17"/>
  <c r="K197" i="17"/>
  <c r="K192" i="17"/>
  <c r="K187" i="17"/>
  <c r="K182" i="17"/>
  <c r="K177" i="17"/>
  <c r="I177" i="17"/>
  <c r="H177" i="17"/>
  <c r="G177" i="17"/>
  <c r="F177" i="17"/>
  <c r="E177" i="17"/>
  <c r="K174" i="17"/>
  <c r="K169" i="17"/>
  <c r="K164" i="17"/>
  <c r="K159" i="17"/>
  <c r="K154" i="17"/>
  <c r="K149" i="17"/>
  <c r="K144" i="17"/>
  <c r="K139" i="17"/>
  <c r="K134" i="17"/>
  <c r="K129" i="17"/>
  <c r="I129" i="17"/>
  <c r="H129" i="17"/>
  <c r="G129" i="17"/>
  <c r="F129" i="17"/>
  <c r="E129" i="17"/>
  <c r="K173" i="17"/>
  <c r="K168" i="17"/>
  <c r="K163" i="17"/>
  <c r="K158" i="17"/>
  <c r="K153" i="17"/>
  <c r="K148" i="17"/>
  <c r="K143" i="17"/>
  <c r="K138" i="17"/>
  <c r="K133" i="17"/>
  <c r="K128" i="17"/>
  <c r="I128" i="17"/>
  <c r="H128" i="17"/>
  <c r="G128" i="17"/>
  <c r="F128" i="17"/>
  <c r="E128" i="17"/>
  <c r="K172" i="17"/>
  <c r="K167" i="17"/>
  <c r="K162" i="17"/>
  <c r="K157" i="17"/>
  <c r="K152" i="17"/>
  <c r="K147" i="17"/>
  <c r="K142" i="17"/>
  <c r="K137" i="17"/>
  <c r="K132" i="17"/>
  <c r="K127" i="17"/>
  <c r="I127" i="17"/>
  <c r="H127" i="17"/>
  <c r="G127" i="17"/>
  <c r="F127" i="17"/>
  <c r="E127" i="17"/>
  <c r="K171" i="17"/>
  <c r="K166" i="17"/>
  <c r="K161" i="17"/>
  <c r="K156" i="17"/>
  <c r="K151" i="17"/>
  <c r="K146" i="17"/>
  <c r="K141" i="17"/>
  <c r="K136" i="17"/>
  <c r="K131" i="17"/>
  <c r="K126" i="17"/>
  <c r="I126" i="17"/>
  <c r="H126" i="17"/>
  <c r="G126" i="17"/>
  <c r="F126" i="17"/>
  <c r="E126" i="17"/>
  <c r="K170" i="17"/>
  <c r="K165" i="17"/>
  <c r="K160" i="17"/>
  <c r="K155" i="17"/>
  <c r="K150" i="17"/>
  <c r="K145" i="17"/>
  <c r="K140" i="17"/>
  <c r="K135" i="17"/>
  <c r="K130" i="17"/>
  <c r="K125" i="17"/>
  <c r="I125" i="17"/>
  <c r="H125" i="17"/>
  <c r="G125" i="17"/>
  <c r="F125" i="17"/>
  <c r="E125" i="17"/>
  <c r="K122" i="17"/>
  <c r="K117" i="17"/>
  <c r="K112" i="17"/>
  <c r="K107" i="17"/>
  <c r="K102" i="17"/>
  <c r="K97" i="17"/>
  <c r="K92" i="17"/>
  <c r="K87" i="17"/>
  <c r="K82" i="17"/>
  <c r="K77" i="17"/>
  <c r="I77" i="17"/>
  <c r="H77" i="17"/>
  <c r="G77" i="17"/>
  <c r="F77" i="17"/>
  <c r="E77" i="17"/>
  <c r="K121" i="17"/>
  <c r="K116" i="17"/>
  <c r="K111" i="17"/>
  <c r="K106" i="17"/>
  <c r="K101" i="17"/>
  <c r="K96" i="17"/>
  <c r="K91" i="17"/>
  <c r="K86" i="17"/>
  <c r="K81" i="17"/>
  <c r="K76" i="17"/>
  <c r="I76" i="17"/>
  <c r="H76" i="17"/>
  <c r="G76" i="17"/>
  <c r="F76" i="17"/>
  <c r="E76" i="17"/>
  <c r="K120" i="17"/>
  <c r="K115" i="17"/>
  <c r="K110" i="17"/>
  <c r="K105" i="17"/>
  <c r="K100" i="17"/>
  <c r="K95" i="17"/>
  <c r="K90" i="17"/>
  <c r="K85" i="17"/>
  <c r="K80" i="17"/>
  <c r="K75" i="17"/>
  <c r="I75" i="17"/>
  <c r="H75" i="17"/>
  <c r="G75" i="17"/>
  <c r="F75" i="17"/>
  <c r="E75" i="17"/>
  <c r="K119" i="17"/>
  <c r="K114" i="17"/>
  <c r="K109" i="17"/>
  <c r="K104" i="17"/>
  <c r="K99" i="17"/>
  <c r="K94" i="17"/>
  <c r="K89" i="17"/>
  <c r="K84" i="17"/>
  <c r="K79" i="17"/>
  <c r="K74" i="17"/>
  <c r="I74" i="17"/>
  <c r="H74" i="17"/>
  <c r="G74" i="17"/>
  <c r="F74" i="17"/>
  <c r="E74" i="17"/>
  <c r="K118" i="17"/>
  <c r="K113" i="17"/>
  <c r="K108" i="17"/>
  <c r="K103" i="17"/>
  <c r="K98" i="17"/>
  <c r="K93" i="17"/>
  <c r="K88" i="17"/>
  <c r="K83" i="17"/>
  <c r="K78" i="17"/>
  <c r="K73" i="17"/>
  <c r="H73" i="17"/>
  <c r="G73" i="17"/>
  <c r="F73" i="17"/>
  <c r="E73" i="17"/>
  <c r="K26" i="17"/>
  <c r="K69" i="17"/>
  <c r="K68" i="17"/>
  <c r="K67" i="17"/>
  <c r="K66" i="17"/>
  <c r="K65" i="17"/>
  <c r="K64" i="17"/>
  <c r="K63" i="17"/>
  <c r="K62" i="17"/>
  <c r="K61" i="17"/>
  <c r="K60" i="17"/>
  <c r="K59" i="17"/>
  <c r="K58" i="17"/>
  <c r="K57" i="17"/>
  <c r="K56" i="17"/>
  <c r="K55" i="17"/>
  <c r="K54" i="17"/>
  <c r="K53" i="17"/>
  <c r="K52" i="17"/>
  <c r="K51" i="17"/>
  <c r="K50" i="17"/>
  <c r="K49" i="17"/>
  <c r="K48" i="17"/>
  <c r="K47" i="17"/>
  <c r="K46" i="17"/>
  <c r="K45" i="17"/>
  <c r="K44" i="17"/>
  <c r="K43" i="17"/>
  <c r="K42" i="17"/>
  <c r="K41" i="17"/>
  <c r="K40" i="17"/>
  <c r="K39" i="17"/>
  <c r="K38" i="17"/>
  <c r="K37" i="17"/>
  <c r="K36" i="17"/>
  <c r="K35" i="17"/>
  <c r="K34" i="17"/>
  <c r="K33" i="17"/>
  <c r="K32" i="17"/>
  <c r="K31" i="17"/>
  <c r="K30" i="17"/>
  <c r="K29" i="17"/>
  <c r="K28" i="17"/>
  <c r="K27" i="17"/>
  <c r="K25" i="17"/>
  <c r="K24" i="17"/>
  <c r="K23" i="17"/>
  <c r="K22" i="17"/>
  <c r="K21" i="17"/>
  <c r="G25" i="17"/>
  <c r="G24" i="17"/>
  <c r="G23" i="17"/>
  <c r="G22" i="17"/>
  <c r="G21" i="17"/>
  <c r="E22" i="17"/>
  <c r="F22" i="17"/>
  <c r="H22" i="17"/>
  <c r="E23" i="17"/>
  <c r="F23" i="17"/>
  <c r="H23" i="17"/>
  <c r="E24" i="17"/>
  <c r="F24" i="17"/>
  <c r="H24" i="17"/>
  <c r="E25" i="17"/>
  <c r="F25" i="17"/>
  <c r="H25" i="17"/>
  <c r="H21" i="17"/>
  <c r="F21" i="17"/>
  <c r="E1" i="17"/>
  <c r="B8" i="17"/>
  <c r="B5" i="17"/>
  <c r="A21" i="17" l="1"/>
  <c r="L16" i="14"/>
  <c r="F11" i="15" s="1"/>
  <c r="L11" i="14"/>
  <c r="B21" i="17"/>
  <c r="B9" i="17"/>
  <c r="B12" i="17" s="1"/>
  <c r="H2" i="17"/>
  <c r="A279" i="17" l="1"/>
  <c r="A280" i="17"/>
  <c r="B279" i="17"/>
  <c r="B280" i="17"/>
  <c r="A227" i="17"/>
  <c r="A175" i="17"/>
  <c r="A228" i="17"/>
  <c r="B227" i="17"/>
  <c r="B228" i="17"/>
  <c r="A176" i="17"/>
  <c r="B175" i="17"/>
  <c r="B176" i="17"/>
  <c r="B123" i="17"/>
  <c r="B124" i="17"/>
  <c r="A123" i="17"/>
  <c r="A71" i="17"/>
  <c r="A124" i="17"/>
  <c r="B70" i="17"/>
  <c r="B71" i="17"/>
  <c r="A268" i="17"/>
  <c r="A70" i="17"/>
  <c r="A275" i="17"/>
  <c r="A232" i="17"/>
  <c r="A240" i="17"/>
  <c r="A234" i="17"/>
  <c r="A230" i="17"/>
  <c r="A216" i="17"/>
  <c r="A224" i="17"/>
  <c r="A237" i="17"/>
  <c r="A219" i="17"/>
  <c r="A248" i="17"/>
  <c r="A245" i="17"/>
  <c r="A211" i="17"/>
  <c r="A256" i="17"/>
  <c r="A253" i="17"/>
  <c r="A250" i="17"/>
  <c r="B340" i="17"/>
  <c r="B339" i="17"/>
  <c r="B336" i="17"/>
  <c r="B333" i="17"/>
  <c r="B341" i="17"/>
  <c r="B332" i="17"/>
  <c r="B330" i="17"/>
  <c r="B338" i="17"/>
  <c r="B334" i="17"/>
  <c r="B335" i="17"/>
  <c r="B337" i="17"/>
  <c r="A266" i="17"/>
  <c r="A215" i="17"/>
  <c r="A238" i="17"/>
  <c r="A223" i="17"/>
  <c r="A210" i="17"/>
  <c r="A239" i="17"/>
  <c r="A217" i="17"/>
  <c r="A254" i="17"/>
  <c r="A241" i="17"/>
  <c r="A262" i="17"/>
  <c r="A249" i="17"/>
  <c r="A236" i="17"/>
  <c r="A263" i="17"/>
  <c r="A244" i="17"/>
  <c r="A260" i="17"/>
  <c r="A276" i="17"/>
  <c r="A242" i="17"/>
  <c r="A22" i="17"/>
  <c r="A264" i="17"/>
  <c r="A261" i="17"/>
  <c r="A212" i="17"/>
  <c r="A201" i="17"/>
  <c r="A272" i="17"/>
  <c r="A258" i="17"/>
  <c r="A269" i="17"/>
  <c r="A220" i="17"/>
  <c r="A207" i="17"/>
  <c r="A277" i="17"/>
  <c r="A221" i="17"/>
  <c r="A274" i="17"/>
  <c r="A229" i="17"/>
  <c r="A231" i="17"/>
  <c r="A209" i="17"/>
  <c r="A246" i="17"/>
  <c r="A233" i="17"/>
  <c r="A218" i="17"/>
  <c r="A247" i="17"/>
  <c r="A225" i="17"/>
  <c r="A226" i="17"/>
  <c r="A255" i="17"/>
  <c r="A235" i="17"/>
  <c r="A270" i="17"/>
  <c r="A257" i="17"/>
  <c r="A243" i="17"/>
  <c r="A278" i="17"/>
  <c r="A271" i="17"/>
  <c r="A265" i="17"/>
  <c r="A251" i="17"/>
  <c r="A252" i="17"/>
  <c r="A214" i="17"/>
  <c r="A273" i="17"/>
  <c r="A259" i="17"/>
  <c r="A222" i="17"/>
  <c r="A208" i="17"/>
  <c r="A267" i="17"/>
  <c r="A213" i="17"/>
  <c r="A339" i="17"/>
  <c r="A333" i="17"/>
  <c r="A341" i="17"/>
  <c r="A336" i="17"/>
  <c r="A337" i="17"/>
  <c r="A334" i="17"/>
  <c r="A330" i="17"/>
  <c r="A338" i="17"/>
  <c r="A340" i="17"/>
  <c r="A335" i="17"/>
  <c r="A332" i="17"/>
  <c r="A327" i="17"/>
  <c r="A311" i="17"/>
  <c r="A295" i="17"/>
  <c r="A310" i="17"/>
  <c r="A294" i="17"/>
  <c r="A325" i="17"/>
  <c r="A293" i="17"/>
  <c r="A301" i="17"/>
  <c r="A329" i="17"/>
  <c r="A326" i="17"/>
  <c r="A309" i="17"/>
  <c r="A318" i="17"/>
  <c r="A285" i="17"/>
  <c r="A324" i="17"/>
  <c r="A308" i="17"/>
  <c r="A292" i="17"/>
  <c r="A288" i="17"/>
  <c r="A283" i="17"/>
  <c r="A297" i="17"/>
  <c r="A323" i="17"/>
  <c r="A307" i="17"/>
  <c r="A291" i="17"/>
  <c r="A320" i="17"/>
  <c r="A303" i="17"/>
  <c r="A313" i="17"/>
  <c r="A322" i="17"/>
  <c r="A306" i="17"/>
  <c r="A290" i="17"/>
  <c r="A321" i="17"/>
  <c r="A289" i="17"/>
  <c r="A287" i="17"/>
  <c r="A317" i="17"/>
  <c r="A314" i="17"/>
  <c r="A312" i="17"/>
  <c r="A305" i="17"/>
  <c r="A284" i="17"/>
  <c r="A299" i="17"/>
  <c r="A304" i="17"/>
  <c r="A302" i="17"/>
  <c r="A300" i="17"/>
  <c r="A315" i="17"/>
  <c r="A319" i="17"/>
  <c r="A282" i="17"/>
  <c r="A286" i="17"/>
  <c r="A316" i="17"/>
  <c r="A296" i="17"/>
  <c r="A281" i="17"/>
  <c r="A328" i="17"/>
  <c r="A298" i="17"/>
  <c r="B329" i="17"/>
  <c r="B328" i="17"/>
  <c r="B320" i="17"/>
  <c r="B319" i="17"/>
  <c r="B327" i="17"/>
  <c r="B326" i="17"/>
  <c r="B318" i="17"/>
  <c r="B310" i="17"/>
  <c r="B302" i="17"/>
  <c r="B294" i="17"/>
  <c r="B286" i="17"/>
  <c r="B300" i="17"/>
  <c r="B306" i="17"/>
  <c r="B289" i="17"/>
  <c r="B288" i="17"/>
  <c r="B317" i="17"/>
  <c r="B309" i="17"/>
  <c r="B301" i="17"/>
  <c r="B293" i="17"/>
  <c r="B285" i="17"/>
  <c r="B308" i="17"/>
  <c r="B292" i="17"/>
  <c r="B284" i="17"/>
  <c r="B307" i="17"/>
  <c r="B299" i="17"/>
  <c r="B291" i="17"/>
  <c r="B283" i="17"/>
  <c r="B314" i="17"/>
  <c r="B298" i="17"/>
  <c r="B290" i="17"/>
  <c r="B282" i="17"/>
  <c r="B313" i="17"/>
  <c r="B305" i="17"/>
  <c r="B297" i="17"/>
  <c r="B281" i="17"/>
  <c r="B312" i="17"/>
  <c r="B304" i="17"/>
  <c r="B296" i="17"/>
  <c r="B311" i="17"/>
  <c r="B295" i="17"/>
  <c r="B287" i="17"/>
  <c r="B325" i="17"/>
  <c r="B324" i="17"/>
  <c r="B303" i="17"/>
  <c r="B316" i="17"/>
  <c r="B315" i="17"/>
  <c r="B323" i="17"/>
  <c r="B322" i="17"/>
  <c r="B321" i="17"/>
  <c r="B219" i="17"/>
  <c r="B237" i="17"/>
  <c r="B253" i="17"/>
  <c r="B269" i="17"/>
  <c r="B58" i="17"/>
  <c r="B76" i="17"/>
  <c r="B92" i="17"/>
  <c r="B108" i="17"/>
  <c r="B126" i="17"/>
  <c r="B142" i="17"/>
  <c r="B158" i="17"/>
  <c r="B174" i="17"/>
  <c r="B192" i="17"/>
  <c r="B33" i="17"/>
  <c r="B49" i="17"/>
  <c r="B94" i="17"/>
  <c r="B178" i="17"/>
  <c r="B220" i="17"/>
  <c r="B238" i="17"/>
  <c r="B254" i="17"/>
  <c r="B270" i="17"/>
  <c r="B59" i="17"/>
  <c r="B77" i="17"/>
  <c r="B93" i="17"/>
  <c r="B109" i="17"/>
  <c r="B127" i="17"/>
  <c r="B143" i="17"/>
  <c r="B159" i="17"/>
  <c r="B177" i="17"/>
  <c r="B193" i="17"/>
  <c r="B34" i="17"/>
  <c r="B50" i="17"/>
  <c r="B255" i="17"/>
  <c r="B194" i="17"/>
  <c r="B221" i="17"/>
  <c r="B222" i="17"/>
  <c r="B240" i="17"/>
  <c r="B256" i="17"/>
  <c r="B272" i="17"/>
  <c r="B61" i="17"/>
  <c r="B79" i="17"/>
  <c r="B95" i="17"/>
  <c r="B111" i="17"/>
  <c r="B129" i="17"/>
  <c r="B145" i="17"/>
  <c r="B161" i="17"/>
  <c r="B179" i="17"/>
  <c r="B195" i="17"/>
  <c r="B36" i="17"/>
  <c r="B223" i="17"/>
  <c r="B241" i="17"/>
  <c r="B257" i="17"/>
  <c r="B273" i="17"/>
  <c r="B96" i="17"/>
  <c r="B130" i="17"/>
  <c r="B146" i="17"/>
  <c r="B162" i="17"/>
  <c r="B196" i="17"/>
  <c r="B207" i="17"/>
  <c r="B208" i="17"/>
  <c r="B224" i="17"/>
  <c r="B242" i="17"/>
  <c r="B258" i="17"/>
  <c r="B274" i="17"/>
  <c r="B63" i="17"/>
  <c r="B81" i="17"/>
  <c r="B97" i="17"/>
  <c r="B113" i="17"/>
  <c r="B131" i="17"/>
  <c r="B147" i="17"/>
  <c r="B163" i="17"/>
  <c r="B181" i="17"/>
  <c r="B197" i="17"/>
  <c r="B38" i="17"/>
  <c r="B209" i="17"/>
  <c r="B225" i="17"/>
  <c r="B243" i="17"/>
  <c r="B259" i="17"/>
  <c r="B275" i="17"/>
  <c r="B64" i="17"/>
  <c r="B82" i="17"/>
  <c r="B98" i="17"/>
  <c r="B114" i="17"/>
  <c r="B132" i="17"/>
  <c r="B148" i="17"/>
  <c r="B164" i="17"/>
  <c r="B182" i="17"/>
  <c r="B198" i="17"/>
  <c r="B39" i="17"/>
  <c r="B226" i="17"/>
  <c r="B244" i="17"/>
  <c r="B260" i="17"/>
  <c r="B276" i="17"/>
  <c r="B65" i="17"/>
  <c r="B83" i="17"/>
  <c r="B99" i="17"/>
  <c r="B115" i="17"/>
  <c r="B133" i="17"/>
  <c r="B149" i="17"/>
  <c r="B165" i="17"/>
  <c r="B183" i="17"/>
  <c r="B199" i="17"/>
  <c r="B40" i="17"/>
  <c r="B210" i="17"/>
  <c r="B211" i="17"/>
  <c r="B229" i="17"/>
  <c r="B245" i="17"/>
  <c r="B261" i="17"/>
  <c r="B277" i="17"/>
  <c r="B66" i="17"/>
  <c r="B84" i="17"/>
  <c r="B100" i="17"/>
  <c r="B116" i="17"/>
  <c r="B134" i="17"/>
  <c r="B150" i="17"/>
  <c r="B166" i="17"/>
  <c r="B184" i="17"/>
  <c r="B200" i="17"/>
  <c r="B41" i="17"/>
  <c r="B23" i="17"/>
  <c r="B24" i="17"/>
  <c r="B144" i="17"/>
  <c r="B212" i="17"/>
  <c r="B230" i="17"/>
  <c r="B246" i="17"/>
  <c r="B262" i="17"/>
  <c r="B278" i="17"/>
  <c r="B51" i="17"/>
  <c r="B67" i="17"/>
  <c r="B85" i="17"/>
  <c r="B101" i="17"/>
  <c r="B117" i="17"/>
  <c r="B135" i="17"/>
  <c r="B151" i="17"/>
  <c r="B167" i="17"/>
  <c r="B185" i="17"/>
  <c r="B201" i="17"/>
  <c r="B26" i="17"/>
  <c r="B42" i="17"/>
  <c r="B78" i="17"/>
  <c r="B62" i="17"/>
  <c r="B213" i="17"/>
  <c r="B231" i="17"/>
  <c r="B247" i="17"/>
  <c r="B263" i="17"/>
  <c r="B52" i="17"/>
  <c r="B68" i="17"/>
  <c r="B86" i="17"/>
  <c r="B102" i="17"/>
  <c r="B118" i="17"/>
  <c r="B136" i="17"/>
  <c r="B152" i="17"/>
  <c r="B168" i="17"/>
  <c r="B186" i="17"/>
  <c r="B202" i="17"/>
  <c r="B27" i="17"/>
  <c r="B43" i="17"/>
  <c r="B25" i="17"/>
  <c r="B214" i="17"/>
  <c r="B232" i="17"/>
  <c r="B248" i="17"/>
  <c r="B264" i="17"/>
  <c r="B53" i="17"/>
  <c r="B69" i="17"/>
  <c r="B87" i="17"/>
  <c r="B103" i="17"/>
  <c r="B119" i="17"/>
  <c r="B137" i="17"/>
  <c r="B153" i="17"/>
  <c r="B169" i="17"/>
  <c r="B187" i="17"/>
  <c r="B203" i="17"/>
  <c r="B28" i="17"/>
  <c r="B44" i="17"/>
  <c r="B22" i="17"/>
  <c r="B60" i="17"/>
  <c r="B112" i="17"/>
  <c r="B215" i="17"/>
  <c r="B233" i="17"/>
  <c r="B249" i="17"/>
  <c r="B265" i="17"/>
  <c r="B54" i="17"/>
  <c r="B72" i="17"/>
  <c r="B88" i="17"/>
  <c r="B104" i="17"/>
  <c r="B120" i="17"/>
  <c r="B138" i="17"/>
  <c r="B154" i="17"/>
  <c r="B170" i="17"/>
  <c r="B188" i="17"/>
  <c r="B204" i="17"/>
  <c r="B29" i="17"/>
  <c r="B45" i="17"/>
  <c r="B110" i="17"/>
  <c r="B35" i="17"/>
  <c r="B216" i="17"/>
  <c r="B234" i="17"/>
  <c r="B250" i="17"/>
  <c r="B266" i="17"/>
  <c r="B55" i="17"/>
  <c r="B73" i="17"/>
  <c r="B89" i="17"/>
  <c r="B105" i="17"/>
  <c r="B121" i="17"/>
  <c r="B139" i="17"/>
  <c r="B155" i="17"/>
  <c r="B171" i="17"/>
  <c r="B189" i="17"/>
  <c r="B205" i="17"/>
  <c r="B30" i="17"/>
  <c r="B46" i="17"/>
  <c r="B271" i="17"/>
  <c r="B160" i="17"/>
  <c r="B80" i="17"/>
  <c r="B180" i="17"/>
  <c r="B37" i="17"/>
  <c r="B217" i="17"/>
  <c r="B235" i="17"/>
  <c r="B251" i="17"/>
  <c r="B267" i="17"/>
  <c r="B56" i="17"/>
  <c r="B74" i="17"/>
  <c r="B90" i="17"/>
  <c r="B106" i="17"/>
  <c r="B122" i="17"/>
  <c r="B140" i="17"/>
  <c r="B156" i="17"/>
  <c r="B172" i="17"/>
  <c r="B190" i="17"/>
  <c r="B206" i="17"/>
  <c r="B31" i="17"/>
  <c r="B47" i="17"/>
  <c r="B239" i="17"/>
  <c r="B128" i="17"/>
  <c r="B218" i="17"/>
  <c r="B236" i="17"/>
  <c r="B252" i="17"/>
  <c r="B268" i="17"/>
  <c r="B57" i="17"/>
  <c r="B75" i="17"/>
  <c r="B91" i="17"/>
  <c r="B107" i="17"/>
  <c r="B125" i="17"/>
  <c r="B141" i="17"/>
  <c r="B157" i="17"/>
  <c r="B173" i="17"/>
  <c r="B191" i="17"/>
  <c r="B32" i="17"/>
  <c r="B48" i="17"/>
  <c r="B11" i="17"/>
  <c r="A66" i="17"/>
  <c r="A117" i="17"/>
  <c r="A87" i="17"/>
  <c r="A119" i="17"/>
  <c r="A187" i="17"/>
  <c r="A141" i="17"/>
  <c r="A86" i="17"/>
  <c r="A118" i="17"/>
  <c r="A69" i="17"/>
  <c r="A103" i="17"/>
  <c r="A137" i="17"/>
  <c r="A153" i="17"/>
  <c r="A169" i="17"/>
  <c r="A203" i="17"/>
  <c r="A38" i="17"/>
  <c r="A54" i="17"/>
  <c r="A72" i="17"/>
  <c r="A88" i="17"/>
  <c r="A104" i="17"/>
  <c r="A120" i="17"/>
  <c r="A138" i="17"/>
  <c r="A154" i="17"/>
  <c r="A170" i="17"/>
  <c r="A188" i="17"/>
  <c r="A204" i="17"/>
  <c r="A23" i="17"/>
  <c r="A39" i="17"/>
  <c r="A55" i="17"/>
  <c r="A73" i="17"/>
  <c r="A89" i="17"/>
  <c r="A105" i="17"/>
  <c r="A121" i="17"/>
  <c r="A139" i="17"/>
  <c r="A155" i="17"/>
  <c r="A171" i="17"/>
  <c r="A189" i="17"/>
  <c r="A205" i="17"/>
  <c r="A24" i="17"/>
  <c r="A40" i="17"/>
  <c r="A56" i="17"/>
  <c r="A74" i="17"/>
  <c r="A90" i="17"/>
  <c r="A106" i="17"/>
  <c r="A122" i="17"/>
  <c r="A140" i="17"/>
  <c r="A156" i="17"/>
  <c r="A172" i="17"/>
  <c r="A190" i="17"/>
  <c r="A206" i="17"/>
  <c r="A25" i="17"/>
  <c r="A41" i="17"/>
  <c r="A57" i="17"/>
  <c r="A75" i="17"/>
  <c r="A91" i="17"/>
  <c r="A107" i="17"/>
  <c r="A125" i="17"/>
  <c r="A157" i="17"/>
  <c r="A173" i="17"/>
  <c r="A191" i="17"/>
  <c r="A26" i="17"/>
  <c r="A42" i="17"/>
  <c r="A58" i="17"/>
  <c r="A76" i="17"/>
  <c r="A92" i="17"/>
  <c r="A108" i="17"/>
  <c r="A126" i="17"/>
  <c r="A142" i="17"/>
  <c r="A158" i="17"/>
  <c r="A174" i="17"/>
  <c r="A192" i="17"/>
  <c r="A34" i="17"/>
  <c r="A100" i="17"/>
  <c r="A134" i="17"/>
  <c r="A67" i="17"/>
  <c r="A151" i="17"/>
  <c r="A152" i="17"/>
  <c r="A77" i="17"/>
  <c r="A109" i="17"/>
  <c r="A143" i="17"/>
  <c r="A159" i="17"/>
  <c r="A193" i="17"/>
  <c r="A28" i="17"/>
  <c r="A44" i="17"/>
  <c r="A60" i="17"/>
  <c r="A78" i="17"/>
  <c r="A94" i="17"/>
  <c r="A110" i="17"/>
  <c r="A128" i="17"/>
  <c r="A144" i="17"/>
  <c r="A160" i="17"/>
  <c r="A178" i="17"/>
  <c r="A194" i="17"/>
  <c r="A50" i="17"/>
  <c r="A150" i="17"/>
  <c r="A35" i="17"/>
  <c r="A135" i="17"/>
  <c r="A36" i="17"/>
  <c r="A186" i="17"/>
  <c r="A27" i="17"/>
  <c r="A93" i="17"/>
  <c r="A127" i="17"/>
  <c r="A177" i="17"/>
  <c r="A29" i="17"/>
  <c r="A45" i="17"/>
  <c r="A61" i="17"/>
  <c r="A79" i="17"/>
  <c r="A95" i="17"/>
  <c r="A111" i="17"/>
  <c r="A129" i="17"/>
  <c r="A145" i="17"/>
  <c r="A161" i="17"/>
  <c r="A179" i="17"/>
  <c r="A195" i="17"/>
  <c r="A30" i="17"/>
  <c r="A46" i="17"/>
  <c r="A62" i="17"/>
  <c r="A80" i="17"/>
  <c r="A96" i="17"/>
  <c r="A112" i="17"/>
  <c r="A130" i="17"/>
  <c r="A146" i="17"/>
  <c r="A162" i="17"/>
  <c r="A180" i="17"/>
  <c r="A196" i="17"/>
  <c r="A84" i="17"/>
  <c r="A166" i="17"/>
  <c r="A51" i="17"/>
  <c r="A185" i="17"/>
  <c r="A52" i="17"/>
  <c r="A102" i="17"/>
  <c r="A136" i="17"/>
  <c r="A37" i="17"/>
  <c r="A59" i="17"/>
  <c r="A31" i="17"/>
  <c r="A63" i="17"/>
  <c r="A97" i="17"/>
  <c r="A113" i="17"/>
  <c r="A131" i="17"/>
  <c r="A147" i="17"/>
  <c r="A163" i="17"/>
  <c r="A181" i="17"/>
  <c r="A197" i="17"/>
  <c r="A200" i="17"/>
  <c r="A85" i="17"/>
  <c r="A202" i="17"/>
  <c r="A32" i="17"/>
  <c r="A48" i="17"/>
  <c r="A64" i="17"/>
  <c r="A82" i="17"/>
  <c r="A98" i="17"/>
  <c r="A114" i="17"/>
  <c r="A132" i="17"/>
  <c r="A148" i="17"/>
  <c r="A164" i="17"/>
  <c r="A182" i="17"/>
  <c r="A198" i="17"/>
  <c r="A116" i="17"/>
  <c r="A184" i="17"/>
  <c r="A101" i="17"/>
  <c r="A167" i="17"/>
  <c r="A68" i="17"/>
  <c r="A168" i="17"/>
  <c r="A53" i="17"/>
  <c r="A43" i="17"/>
  <c r="B7" i="17"/>
  <c r="A47" i="17"/>
  <c r="A81" i="17"/>
  <c r="A33" i="17"/>
  <c r="A49" i="17"/>
  <c r="A65" i="17"/>
  <c r="A83" i="17"/>
  <c r="A99" i="17"/>
  <c r="A115" i="17"/>
  <c r="A133" i="17"/>
  <c r="A149" i="17"/>
  <c r="A165" i="17"/>
  <c r="A183" i="17"/>
  <c r="A199" i="17"/>
  <c r="M5" i="15" l="1"/>
  <c r="E70" i="16"/>
  <c r="D70" i="16"/>
  <c r="G51" i="16"/>
  <c r="G49" i="16"/>
  <c r="G44" i="16"/>
  <c r="G29" i="16"/>
  <c r="G16" i="16"/>
  <c r="G7" i="16"/>
  <c r="G65" i="16"/>
  <c r="G54" i="16"/>
  <c r="G53" i="16"/>
  <c r="G36" i="16"/>
  <c r="G60" i="16"/>
  <c r="G59" i="16"/>
  <c r="G52" i="16"/>
  <c r="G50" i="16"/>
  <c r="G41" i="16"/>
  <c r="G17" i="16"/>
  <c r="G6" i="16"/>
  <c r="G58" i="16"/>
  <c r="G57" i="16"/>
  <c r="G56" i="16"/>
  <c r="G47" i="16"/>
  <c r="G45" i="16"/>
  <c r="G42" i="16"/>
  <c r="G37" i="16"/>
  <c r="G35" i="16"/>
  <c r="G27" i="16"/>
  <c r="G12" i="16"/>
  <c r="G11" i="16"/>
  <c r="G9" i="16"/>
  <c r="G4" i="16"/>
  <c r="G2" i="16"/>
  <c r="G67" i="16"/>
  <c r="G61" i="16"/>
  <c r="G55" i="16"/>
  <c r="G46" i="16"/>
  <c r="G43" i="16"/>
  <c r="G31" i="16"/>
  <c r="G28" i="16"/>
  <c r="G18" i="16"/>
  <c r="G13" i="16"/>
  <c r="G10" i="16"/>
  <c r="G66" i="16"/>
  <c r="G62" i="16"/>
  <c r="G48" i="16"/>
  <c r="G40" i="16"/>
  <c r="G38" i="16"/>
  <c r="G32" i="16"/>
  <c r="G26" i="16"/>
  <c r="G20" i="16"/>
  <c r="G14" i="16"/>
  <c r="G5" i="16"/>
  <c r="G68" i="16"/>
  <c r="G63" i="16"/>
  <c r="G33" i="16"/>
  <c r="G30" i="16"/>
  <c r="G25" i="16"/>
  <c r="G24" i="16"/>
  <c r="G22" i="16"/>
  <c r="G21" i="16"/>
  <c r="G19" i="16"/>
  <c r="G15" i="16"/>
  <c r="G8" i="16"/>
  <c r="G3" i="16"/>
  <c r="G64" i="16"/>
  <c r="G39" i="16"/>
  <c r="G34" i="16"/>
  <c r="G23" i="16"/>
  <c r="C6" i="15"/>
  <c r="C5" i="15"/>
  <c r="C4" i="15"/>
  <c r="A2" i="15"/>
  <c r="A1" i="15"/>
  <c r="M5" i="14"/>
  <c r="A2" i="14"/>
  <c r="A1" i="14"/>
  <c r="A2" i="13"/>
  <c r="A1" i="13"/>
  <c r="A2" i="12"/>
  <c r="A1" i="12"/>
  <c r="A2" i="11"/>
  <c r="A1" i="11"/>
  <c r="A1" i="7"/>
  <c r="A2" i="7"/>
  <c r="M5" i="11"/>
  <c r="M5" i="13"/>
  <c r="M5" i="12"/>
  <c r="M5" i="7"/>
  <c r="G70" i="16" l="1"/>
  <c r="E22" i="15"/>
  <c r="F22" i="15" l="1"/>
  <c r="G11" i="15"/>
  <c r="K11" i="15" l="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<sst xmlns="http://schemas.openxmlformats.org/spreadsheetml/2006/main" count="657" uniqueCount="225">
  <si>
    <t>Personnel</t>
  </si>
  <si>
    <t>Operating</t>
  </si>
  <si>
    <t>Capital</t>
  </si>
  <si>
    <t>TOTAL</t>
  </si>
  <si>
    <t>OrganizationID</t>
  </si>
  <si>
    <t>OrgName1</t>
  </si>
  <si>
    <t>OrgName2</t>
  </si>
  <si>
    <t>OrgName3</t>
  </si>
  <si>
    <t>Alachua</t>
  </si>
  <si>
    <t>Baker</t>
  </si>
  <si>
    <t>Bay</t>
  </si>
  <si>
    <t>Bradford</t>
  </si>
  <si>
    <t>Brevard</t>
  </si>
  <si>
    <t>Broward</t>
  </si>
  <si>
    <t>Calhoun</t>
  </si>
  <si>
    <t>Charlotte</t>
  </si>
  <si>
    <t>Citrus</t>
  </si>
  <si>
    <t>Clay</t>
  </si>
  <si>
    <t>Collier</t>
  </si>
  <si>
    <t>Columbia</t>
  </si>
  <si>
    <t>Desoto</t>
  </si>
  <si>
    <t>DeSoto</t>
  </si>
  <si>
    <t>Dixie</t>
  </si>
  <si>
    <t>Duval</t>
  </si>
  <si>
    <t>Escambia</t>
  </si>
  <si>
    <t>Flagler</t>
  </si>
  <si>
    <t>Franklin</t>
  </si>
  <si>
    <t>Gadsden</t>
  </si>
  <si>
    <t>Gilchrist</t>
  </si>
  <si>
    <t>Glades</t>
  </si>
  <si>
    <t>Gulf</t>
  </si>
  <si>
    <t>Hamilton</t>
  </si>
  <si>
    <t>Hardee</t>
  </si>
  <si>
    <t>Hendry</t>
  </si>
  <si>
    <t>Hernando</t>
  </si>
  <si>
    <t>Highlands</t>
  </si>
  <si>
    <t>Hillsborough</t>
  </si>
  <si>
    <t>Holmes</t>
  </si>
  <si>
    <t>Indian River</t>
  </si>
  <si>
    <t>Jackson</t>
  </si>
  <si>
    <t>Jefferson</t>
  </si>
  <si>
    <t>Lafayette</t>
  </si>
  <si>
    <t>Lake</t>
  </si>
  <si>
    <t>Lee</t>
  </si>
  <si>
    <t>Leon</t>
  </si>
  <si>
    <t>Levy</t>
  </si>
  <si>
    <t>Liberty</t>
  </si>
  <si>
    <t>Madison</t>
  </si>
  <si>
    <t>Manatee</t>
  </si>
  <si>
    <t>Marion</t>
  </si>
  <si>
    <t>Martin</t>
  </si>
  <si>
    <t>Dade</t>
  </si>
  <si>
    <t>Miami-Dade</t>
  </si>
  <si>
    <t>Monroe</t>
  </si>
  <si>
    <t>Nassau</t>
  </si>
  <si>
    <t>Okaloosa</t>
  </si>
  <si>
    <t>Okeechobee</t>
  </si>
  <si>
    <t>Orange</t>
  </si>
  <si>
    <t>Osceola</t>
  </si>
  <si>
    <t>Palm Beach</t>
  </si>
  <si>
    <t>Pasco</t>
  </si>
  <si>
    <t>Pinellas</t>
  </si>
  <si>
    <t>Polk</t>
  </si>
  <si>
    <t>Putnam</t>
  </si>
  <si>
    <t>St. Johns</t>
  </si>
  <si>
    <t>St Johns</t>
  </si>
  <si>
    <t>Saint Johns</t>
  </si>
  <si>
    <t>St. Lucie</t>
  </si>
  <si>
    <t>St Lucie</t>
  </si>
  <si>
    <t>Saint Lucie</t>
  </si>
  <si>
    <t>Santa Rosa</t>
  </si>
  <si>
    <t>Sarasota</t>
  </si>
  <si>
    <t>Seminole</t>
  </si>
  <si>
    <t>Sumter</t>
  </si>
  <si>
    <t>Suwannee</t>
  </si>
  <si>
    <t>Taylor</t>
  </si>
  <si>
    <t>Union</t>
  </si>
  <si>
    <t>Volusia</t>
  </si>
  <si>
    <t>Wakulla</t>
  </si>
  <si>
    <t>Walton</t>
  </si>
  <si>
    <t>Washington</t>
  </si>
  <si>
    <t>County:</t>
  </si>
  <si>
    <t>Contact:</t>
  </si>
  <si>
    <t>Issue Type</t>
  </si>
  <si>
    <t>IT Funded from CCOC</t>
  </si>
  <si>
    <t>Issue Type:</t>
  </si>
  <si>
    <t>Answer</t>
  </si>
  <si>
    <t>Yes</t>
  </si>
  <si>
    <t>No</t>
  </si>
  <si>
    <t>Issue Category</t>
  </si>
  <si>
    <t>Issue Category:</t>
  </si>
  <si>
    <t>Funding Issue</t>
  </si>
  <si>
    <t>Reduction Issue</t>
  </si>
  <si>
    <t>ISSUE REQUEST DETAIL</t>
  </si>
  <si>
    <t>Audit Finding</t>
  </si>
  <si>
    <t>Case Processing</t>
  </si>
  <si>
    <t>Revenue Collection and Distribution</t>
  </si>
  <si>
    <t>Financial Processing</t>
  </si>
  <si>
    <t>Requests for Records and Reports</t>
  </si>
  <si>
    <t>Provide Ministerial Pro Se Assistance</t>
  </si>
  <si>
    <t>Technology Services for External Users</t>
  </si>
  <si>
    <t>Mandated Reporting Services</t>
  </si>
  <si>
    <t>Jury Management</t>
  </si>
  <si>
    <t>Administration</t>
  </si>
  <si>
    <t>Priority:</t>
  </si>
  <si>
    <t>E-Mail Address:</t>
  </si>
  <si>
    <t>Recurring:</t>
  </si>
  <si>
    <t>Compliance Services</t>
  </si>
  <si>
    <t>AO/Court Order/Rule Change</t>
  </si>
  <si>
    <t>Cost Shift to/from County</t>
  </si>
  <si>
    <t>Pay &amp; Benefits/COLA</t>
  </si>
  <si>
    <t>New FTE</t>
  </si>
  <si>
    <t>Other (Described Below)</t>
  </si>
  <si>
    <t xml:space="preserve">This issue requests funding for…  </t>
  </si>
  <si>
    <r>
      <rPr>
        <b/>
        <sz val="12"/>
        <color theme="1"/>
        <rFont val="Franklin Gothic Book"/>
        <family val="2"/>
      </rPr>
      <t>Issue Title:</t>
    </r>
    <r>
      <rPr>
        <sz val="12"/>
        <color theme="1"/>
        <rFont val="Franklin Gothic Book"/>
        <family val="2"/>
      </rPr>
      <t xml:space="preserve">
</t>
    </r>
  </si>
  <si>
    <t>If requesting additional FTE, please include all related costs including salary and ALL benefits in this issue total.</t>
  </si>
  <si>
    <r>
      <t xml:space="preserve">FRS </t>
    </r>
    <r>
      <rPr>
        <u/>
        <sz val="10"/>
        <rFont val="Franklin Gothic Book"/>
        <family val="2"/>
      </rPr>
      <t>Additional</t>
    </r>
    <r>
      <rPr>
        <sz val="10"/>
        <rFont val="Franklin Gothic Book"/>
        <family val="2"/>
      </rPr>
      <t xml:space="preserve"> Funding</t>
    </r>
  </si>
  <si>
    <r>
      <t xml:space="preserve">Health Insurance </t>
    </r>
    <r>
      <rPr>
        <u/>
        <sz val="10"/>
        <rFont val="Franklin Gothic Book"/>
        <family val="2"/>
      </rPr>
      <t>Additional</t>
    </r>
    <r>
      <rPr>
        <sz val="10"/>
        <rFont val="Franklin Gothic Book"/>
        <family val="2"/>
      </rPr>
      <t xml:space="preserve"> Funding</t>
    </r>
  </si>
  <si>
    <t>Performance Measures/Efficiencies</t>
  </si>
  <si>
    <r>
      <t xml:space="preserve">Please provide a </t>
    </r>
    <r>
      <rPr>
        <b/>
        <sz val="11"/>
        <color theme="1"/>
        <rFont val="Franklin Gothic Book"/>
        <family val="2"/>
      </rPr>
      <t>detailed</t>
    </r>
    <r>
      <rPr>
        <sz val="11"/>
        <color theme="1"/>
        <rFont val="Franklin Gothic Book"/>
        <family val="2"/>
      </rPr>
      <t xml:space="preserve"> description of the budget issue including the amounts that are related to </t>
    </r>
    <r>
      <rPr>
        <u/>
        <sz val="11"/>
        <color theme="1"/>
        <rFont val="Franklin Gothic Book"/>
        <family val="2"/>
      </rPr>
      <t>Personnel</t>
    </r>
    <r>
      <rPr>
        <sz val="11"/>
        <color theme="1"/>
        <rFont val="Franklin Gothic Book"/>
        <family val="2"/>
      </rPr>
      <t xml:space="preserve">, </t>
    </r>
    <r>
      <rPr>
        <u/>
        <sz val="11"/>
        <color theme="1"/>
        <rFont val="Franklin Gothic Book"/>
        <family val="2"/>
      </rPr>
      <t>Operating</t>
    </r>
    <r>
      <rPr>
        <sz val="11"/>
        <color theme="1"/>
        <rFont val="Franklin Gothic Book"/>
        <family val="2"/>
      </rPr>
      <t xml:space="preserve">, or </t>
    </r>
    <r>
      <rPr>
        <u/>
        <sz val="11"/>
        <color theme="1"/>
        <rFont val="Franklin Gothic Book"/>
        <family val="2"/>
      </rPr>
      <t>Capital</t>
    </r>
    <r>
      <rPr>
        <sz val="11"/>
        <color theme="1"/>
        <rFont val="Franklin Gothic Book"/>
        <family val="2"/>
      </rPr>
      <t xml:space="preserve"> costs, and any requested </t>
    </r>
    <r>
      <rPr>
        <u/>
        <sz val="11"/>
        <color theme="1"/>
        <rFont val="Franklin Gothic Book"/>
        <family val="2"/>
      </rPr>
      <t>FTE</t>
    </r>
    <r>
      <rPr>
        <sz val="11"/>
        <color theme="1"/>
        <rFont val="Franklin Gothic Book"/>
        <family val="2"/>
      </rPr>
      <t xml:space="preserve">. The description should include the impact to the clerk's office if the issue is not funded and impact if reduction is taken. Additional supporting documentation with you County Name in the file name can be submitted to </t>
    </r>
    <r>
      <rPr>
        <b/>
        <u/>
        <sz val="11"/>
        <color rgb="FF002D73"/>
        <rFont val="Franklin Gothic Book"/>
        <family val="2"/>
      </rPr>
      <t>reports@flccoc.org</t>
    </r>
    <r>
      <rPr>
        <sz val="11"/>
        <color theme="1"/>
        <rFont val="Franklin Gothic Book"/>
        <family val="2"/>
      </rPr>
      <t>.</t>
    </r>
  </si>
  <si>
    <t>Status</t>
  </si>
  <si>
    <t>FINAL</t>
  </si>
  <si>
    <t>Needs Explanation Info</t>
  </si>
  <si>
    <t>Needs Data Corrections</t>
  </si>
  <si>
    <t>Needs Other Updates</t>
  </si>
  <si>
    <t>Prior-Year Revenue-Limited Budget</t>
  </si>
  <si>
    <t>TOTAL
Prior-Year Budget + FRS Increase + Budget Issues</t>
  </si>
  <si>
    <t>County Total:</t>
  </si>
  <si>
    <t>County</t>
  </si>
  <si>
    <t>Peer
Group</t>
  </si>
  <si>
    <t>STATEWIDE TOTAL</t>
  </si>
  <si>
    <t>Total of 
ALL Budget Issue Requests</t>
  </si>
  <si>
    <r>
      <t>Projected Surplus/</t>
    </r>
    <r>
      <rPr>
        <b/>
        <sz val="12"/>
        <color rgb="FFFF0000"/>
        <rFont val="Franklin Gothic Book"/>
        <family val="2"/>
      </rPr>
      <t>Deficit</t>
    </r>
    <r>
      <rPr>
        <b/>
        <sz val="12"/>
        <color theme="1"/>
        <rFont val="Franklin Gothic Book"/>
        <family val="2"/>
      </rPr>
      <t xml:space="preserve"> 
to/</t>
    </r>
    <r>
      <rPr>
        <b/>
        <sz val="12"/>
        <color rgb="FFFF0000"/>
        <rFont val="Franklin Gothic Book"/>
        <family val="2"/>
      </rPr>
      <t>from</t>
    </r>
    <r>
      <rPr>
        <b/>
        <sz val="12"/>
        <color theme="1"/>
        <rFont val="Franklin Gothic Book"/>
        <family val="2"/>
      </rPr>
      <t xml:space="preserve"> Clerks Trust Fund
IF FULLY FUNDED</t>
    </r>
  </si>
  <si>
    <t>ReportShortName:</t>
  </si>
  <si>
    <t>CountyName:</t>
  </si>
  <si>
    <t>DataTableNum</t>
  </si>
  <si>
    <t>DataTable</t>
  </si>
  <si>
    <t>StartCol</t>
  </si>
  <si>
    <t>EndCol</t>
  </si>
  <si>
    <t>StartRow</t>
  </si>
  <si>
    <t>EndRow</t>
  </si>
  <si>
    <t>First Year of CFY</t>
  </si>
  <si>
    <t>VerificationCode:</t>
  </si>
  <si>
    <t>CA1.18.1.0</t>
  </si>
  <si>
    <t>A</t>
  </si>
  <si>
    <t>SubmissionDate:</t>
  </si>
  <si>
    <t>SubmissionEmail:</t>
  </si>
  <si>
    <t>SubmissionPeriod:</t>
  </si>
  <si>
    <t>VersionNumber:</t>
  </si>
  <si>
    <t>ReportMonth:</t>
  </si>
  <si>
    <t>Filename:</t>
  </si>
  <si>
    <t>FolderLocation:</t>
  </si>
  <si>
    <t>NumDataTables:</t>
  </si>
  <si>
    <t>FiscalYearID</t>
  </si>
  <si>
    <t>ReportID</t>
  </si>
  <si>
    <t>Budget_Issues_Request</t>
  </si>
  <si>
    <t>Priority</t>
  </si>
  <si>
    <t>Budget Category</t>
  </si>
  <si>
    <t>Budget Issue Number</t>
  </si>
  <si>
    <t>Budget Issue Type</t>
  </si>
  <si>
    <t>Budget Issue Catagory</t>
  </si>
  <si>
    <t>Amount</t>
  </si>
  <si>
    <t>Statutory Framework Duty Areas</t>
  </si>
  <si>
    <t>Total FTE for 
ALL Budget Issue Requests</t>
  </si>
  <si>
    <t>FTE Impact Summary:</t>
  </si>
  <si>
    <t>Budget Impact Summary:</t>
  </si>
  <si>
    <t>Prior-Year Operational Budget FTE</t>
  </si>
  <si>
    <t>SUBMISSION GUIDELINES:</t>
  </si>
  <si>
    <r>
      <t xml:space="preserve">  •  </t>
    </r>
    <r>
      <rPr>
        <b/>
        <sz val="12"/>
        <color theme="1"/>
        <rFont val="Franklin Gothic Book"/>
        <family val="2"/>
      </rPr>
      <t>Salaries</t>
    </r>
    <r>
      <rPr>
        <sz val="12"/>
        <color theme="1"/>
        <rFont val="Franklin Gothic Book"/>
        <family val="2"/>
      </rPr>
      <t xml:space="preserve"> – If your staff pay is inadequate or behind compared to any of the following factors, you should submit a budget issue request for pay equity:</t>
    </r>
  </si>
  <si>
    <t>a)      Like employees with other constitutionals in your county, BCC employees, and court administration.</t>
  </si>
  <si>
    <t>b)      The living wage in your county (see: https://livingwage.mit.edu/states/12). Make sure you consider the additional costs due to compression issues when implementing a living wage for your entry-level positions.</t>
  </si>
  <si>
    <r>
      <rPr>
        <b/>
        <sz val="12"/>
        <color theme="1"/>
        <rFont val="Franklin Gothic Book"/>
        <family val="2"/>
      </rPr>
      <t xml:space="preserve">  •  Health Insurance</t>
    </r>
    <r>
      <rPr>
        <sz val="12"/>
        <color theme="1"/>
        <rFont val="Franklin Gothic Book"/>
        <family val="2"/>
      </rPr>
      <t xml:space="preserve"> – If your employee health insurance coverage is behind compared to any of the following groups, you should submit a budget issue request:</t>
    </r>
  </si>
  <si>
    <t xml:space="preserve">a)      Like employees with other constitutionals in your county, BCC employees, and court administration.  </t>
  </si>
  <si>
    <t>a)      If the FRS increased costs are provided in the Base Budget, only request additional funding needed over this calculated amount and provide justification for these costs.</t>
  </si>
  <si>
    <r>
      <rPr>
        <b/>
        <sz val="12"/>
        <color theme="1"/>
        <rFont val="Franklin Gothic Book"/>
        <family val="2"/>
      </rPr>
      <t xml:space="preserve">  •  Resources</t>
    </r>
    <r>
      <rPr>
        <sz val="12"/>
        <color theme="1"/>
        <rFont val="Franklin Gothic Book"/>
        <family val="2"/>
      </rPr>
      <t xml:space="preserve"> – If you do not have adequate resources in any of the following areas, you should submit an issue request:</t>
    </r>
  </si>
  <si>
    <t>a)      Are you properly staffed for your compliance and collection efforts?</t>
  </si>
  <si>
    <t>b)      Are you having issues meeting your timeliness standards due to lack of staffing?</t>
  </si>
  <si>
    <t>c)      Are you having issues with quality control due to lack of staffing? For example, are you having jail overstays and other related issues? Do you need resources to address an audit finding from DFS or another auditor?</t>
  </si>
  <si>
    <t>d)      Does your office have adequate staffing and/or resources to perform all the various statutorily-required duties? Make sure you consider any recent or planned AO, court order, or rule changes.</t>
  </si>
  <si>
    <t>e)      Will your office need to add additional resources to support new judges being added?</t>
  </si>
  <si>
    <r>
      <rPr>
        <b/>
        <sz val="12"/>
        <color theme="1"/>
        <rFont val="Franklin Gothic Book"/>
        <family val="2"/>
      </rPr>
      <t xml:space="preserve">  •  Funding from other sources</t>
    </r>
    <r>
      <rPr>
        <sz val="12"/>
        <color theme="1"/>
        <rFont val="Franklin Gothic Book"/>
        <family val="2"/>
      </rPr>
      <t xml:space="preserve"> – If you are receiving funding from other sources (BCC, recording revenue, grants, etc.) to cover your court-related expenses, you should submit a budget issue request to replace the funding.</t>
    </r>
  </si>
  <si>
    <r>
      <t xml:space="preserve">  •  </t>
    </r>
    <r>
      <rPr>
        <b/>
        <sz val="12"/>
        <rFont val="Franklin Gothic Book"/>
        <family val="2"/>
      </rPr>
      <t>Allowable expenditures</t>
    </r>
    <r>
      <rPr>
        <sz val="12"/>
        <rFont val="Franklin Gothic Book"/>
        <family val="2"/>
      </rPr>
      <t xml:space="preserve"> – See the DFS allowable expenditures document published in 2021 as a reference: flccoc.org/uploads/2021/DFS-allowable-and-unallowable-expenditures.pdf.</t>
    </r>
  </si>
  <si>
    <r>
      <t xml:space="preserve">BUDGET ISSUE SUMMARY PAGE DETAILS From ADDITIONAL REQUEST FORM </t>
    </r>
    <r>
      <rPr>
        <b/>
        <u/>
        <sz val="12"/>
        <color theme="1"/>
        <rFont val="Franklin Gothic Book"/>
        <family val="2"/>
      </rPr>
      <t>If More Than One</t>
    </r>
    <r>
      <rPr>
        <b/>
        <sz val="12"/>
        <color theme="1"/>
        <rFont val="Franklin Gothic Book"/>
        <family val="2"/>
      </rPr>
      <t xml:space="preserve"> REQUEST FORM SUBMITTED</t>
    </r>
  </si>
  <si>
    <t>As the CCOC Budget Committee and Executive Council play a role in collecting the clerks’ total requested budget and approving the Revenue-Limited Budget, budget issue requests should be justified. The justification should include sufficient detail to inform the reader that the request is a reasonable need. A thoughtful review of your office’s needs should be conducted prior to requesting a budget issue. For example, please consider and answer the following when submitting your request:</t>
  </si>
  <si>
    <t>b)      State employees (2024 State of Florida employer and employee rates outlined on page 472: https://laws.flrules.org/2024/231).</t>
  </si>
  <si>
    <r>
      <t xml:space="preserve">  •  </t>
    </r>
    <r>
      <rPr>
        <b/>
        <sz val="12"/>
        <rFont val="Franklin Gothic Book"/>
        <family val="2"/>
      </rPr>
      <t>Florida Retirement System (FRS)</t>
    </r>
    <r>
      <rPr>
        <sz val="12"/>
        <rFont val="Franklin Gothic Book"/>
        <family val="2"/>
      </rPr>
      <t xml:space="preserve"> – See the FRS calculation tool with the updated FRS rates for each position class (https://flccoc.org/clerks-budget/ - this will be published after Legislative Session has concluded when the bill is signed into law):</t>
    </r>
  </si>
  <si>
    <t>TOTAL
Prior-Year Budget FTE + Requested FTE</t>
  </si>
  <si>
    <t>Summary</t>
  </si>
  <si>
    <t>Redirected 10% Fines</t>
  </si>
  <si>
    <t xml:space="preserve">Fine and Forfeiture Trust Fund Projection
Additional Notes: </t>
  </si>
  <si>
    <t>Driving Under the Influence</t>
  </si>
  <si>
    <t>s. 316.193, F.S.</t>
  </si>
  <si>
    <t>Traffic Additional Court Costs</t>
  </si>
  <si>
    <t>s. 318.18(12)(a), F.S.</t>
  </si>
  <si>
    <t>Felony, Misdemeanor, and Criminal Traffic Additional Court Costs</t>
  </si>
  <si>
    <t>s. 938.05(1)(a–c), F.S.</t>
  </si>
  <si>
    <t>All Other Line 47 Additional Revenues</t>
  </si>
  <si>
    <t>All Other</t>
  </si>
  <si>
    <t xml:space="preserve">Collections to General Revenue Projection
Additional Notes: </t>
  </si>
  <si>
    <t>NOTES</t>
  </si>
  <si>
    <r>
      <rPr>
        <b/>
        <vertAlign val="superscript"/>
        <sz val="12"/>
        <rFont val="Franklin Gothic Book"/>
        <family val="2"/>
      </rPr>
      <t>2</t>
    </r>
    <r>
      <rPr>
        <b/>
        <sz val="12"/>
        <rFont val="Franklin Gothic Book"/>
        <family val="2"/>
      </rPr>
      <t xml:space="preserve">  Projection as of Date:</t>
    </r>
  </si>
  <si>
    <r>
      <t xml:space="preserve">Fines, Fees, Service Charges, Court Costs, etc.
</t>
    </r>
    <r>
      <rPr>
        <b/>
        <sz val="9"/>
        <color theme="0"/>
        <rFont val="Franklin Gothic Book"/>
        <family val="2"/>
      </rPr>
      <t>(Not Including Redirected 10% Fines)</t>
    </r>
  </si>
  <si>
    <r>
      <t xml:space="preserve">1. </t>
    </r>
    <r>
      <rPr>
        <b/>
        <sz val="11"/>
        <rFont val="Franklin Gothic Book"/>
        <family val="2"/>
      </rPr>
      <t xml:space="preserve">If you </t>
    </r>
    <r>
      <rPr>
        <b/>
        <u/>
        <sz val="11"/>
        <color rgb="FFC00000"/>
        <rFont val="Franklin Gothic Book"/>
        <family val="2"/>
      </rPr>
      <t>CANNOT</t>
    </r>
    <r>
      <rPr>
        <b/>
        <sz val="11"/>
        <rFont val="Franklin Gothic Book"/>
        <family val="2"/>
      </rPr>
      <t xml:space="preserve"> provide a revenue projection for a requested projection line</t>
    </r>
    <r>
      <rPr>
        <sz val="11"/>
        <rFont val="Franklin Gothic Book"/>
        <family val="2"/>
      </rPr>
      <t xml:space="preserve">, please </t>
    </r>
    <r>
      <rPr>
        <b/>
        <u/>
        <sz val="11"/>
        <color rgb="FFC00000"/>
        <rFont val="Franklin Gothic Book"/>
        <family val="2"/>
      </rPr>
      <t>provide an explanation in the "Additional Notes" field</t>
    </r>
    <r>
      <rPr>
        <sz val="11"/>
        <rFont val="Franklin Gothic Book"/>
        <family val="2"/>
      </rPr>
      <t xml:space="preserve">. Every effort should be made to provide a projection for </t>
    </r>
    <r>
      <rPr>
        <b/>
        <u/>
        <sz val="11"/>
        <rFont val="Franklin Gothic Book"/>
        <family val="2"/>
      </rPr>
      <t>ALL</t>
    </r>
    <r>
      <rPr>
        <sz val="11"/>
        <rFont val="Franklin Gothic Book"/>
        <family val="2"/>
      </rPr>
      <t xml:space="preserve"> requested lines. </t>
    </r>
    <r>
      <rPr>
        <b/>
        <sz val="11"/>
        <color rgb="FFC00000"/>
        <rFont val="Franklin Gothic Book"/>
        <family val="2"/>
      </rPr>
      <t>NEGATIVE AMOUNTS ARE NOT ALLOWED.</t>
    </r>
  </si>
  <si>
    <t xml:space="preserve">TOTAL FINE AND FORFEITURE TRUST FUND PROJECTION: </t>
  </si>
  <si>
    <t xml:space="preserve">TOTAL COLLECTIONS TO GENERAL REVENUE PROJECTION: </t>
  </si>
  <si>
    <t>CFY Total</t>
  </si>
  <si>
    <t xml:space="preserve">3. Provide your projection methodology for each revenue category in the appropriate "Additional Notes" field. It can provide auditors with a framework to validate your projections, if necessary. </t>
  </si>
  <si>
    <t>Fine and Forfeiture Trust Fund</t>
  </si>
  <si>
    <t>Period</t>
  </si>
  <si>
    <t>Recurring</t>
  </si>
  <si>
    <t>4. The "Collections to General Revenue" category name is updated to more accurately reflect the data it collects, the purpose of the collection, and the source report for the data. The previous name, "Ch. 2008-111, L.O.F.", is no longer used and the data is no longer collected as a separate report. The data collected and the purpose of collecting the data is the same.</t>
  </si>
  <si>
    <t>D_A_Revenue_Projection</t>
  </si>
  <si>
    <t>J</t>
  </si>
  <si>
    <t>Projection Type</t>
  </si>
  <si>
    <t>Revenue</t>
  </si>
  <si>
    <t>Revenue Type</t>
  </si>
  <si>
    <t>Revenue Catagory</t>
  </si>
  <si>
    <t>Collections to General Revenue Projection</t>
  </si>
  <si>
    <t>Statutory County Number</t>
  </si>
  <si>
    <t>Budget Issue Title</t>
  </si>
  <si>
    <t>K</t>
  </si>
  <si>
    <t>CCOC Form Version 1
Created 04/08/2026</t>
  </si>
  <si>
    <t>Clerk of Court Annual Revenue Projections</t>
  </si>
  <si>
    <t>Clerk of Court Annual Budget Issues Request Form</t>
  </si>
  <si>
    <t>Clerk's Projected Annual Revenue
(Cells D16+D28)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</si>
</sst>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6" formatCode="&quot;$&quot;#,##0_);[Red]\(&quot;$&quot;#,##0\)"/>
    <numFmt numFmtId="42" formatCode="_(&quot;$&quot;* #,##0_);_(&quot;$&quot;* \(#,##0\);_(&quot;$&quot;* &quot;-&quot;_);_(@_)"/>
    <numFmt numFmtId="44" formatCode="_(&quot;$&quot;* #,##0.00_);_(&quot;$&quot;* \(#,##0.00\);_(&quot;$&quot;* &quot;-&quot;??_);_(@_)"/>
    <numFmt numFmtId="43" formatCode="_(* #,##0.00_);_(* \(#,##0.00\);_(* &quot;-&quot;??_);_(@_)"/>
    <numFmt numFmtId="164" formatCode="_(&quot;$&quot;* #,##0_);_(&quot;$&quot;* \(#,##0\);_(&quot;$&quot;* &quot;-&quot;??_);_(@_)"/>
    <numFmt numFmtId="165" formatCode="&quot;$&quot;#,##0"/>
  </numFmts>
  <fonts count="54" x14ac:knownFonts="1">
    <font>
      <sz val="10"/>
      <color theme="1"/>
      <name val="Franklin Gothic Book"/>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2"/>
      <color theme="1"/>
      <name val="Franklin Gothic Book"/>
      <family val="2"/>
    </font>
    <font>
      <b/>
      <sz val="10"/>
      <color theme="0"/>
      <name val="Franklin Gothic Book"/>
      <family val="2"/>
    </font>
    <font>
      <sz val="12"/>
      <color theme="1"/>
      <name val="Franklin Gothic Book"/>
      <family val="2"/>
    </font>
    <font>
      <b/>
      <sz val="12"/>
      <color theme="1"/>
      <name val="Franklin Gothic Book"/>
      <family val="2"/>
    </font>
    <font>
      <b/>
      <sz val="10"/>
      <color theme="1"/>
      <name val="Franklin Gothic Book"/>
      <family val="2"/>
    </font>
    <font>
      <sz val="10"/>
      <color theme="0"/>
      <name val="Franklin Gothic Book"/>
      <family val="2"/>
    </font>
    <font>
      <sz val="11"/>
      <name val="Calibri"/>
      <family val="2"/>
      <scheme val="minor"/>
    </font>
    <font>
      <sz val="10"/>
      <name val="Franklin Gothic Book"/>
      <family val="2"/>
    </font>
    <font>
      <sz val="12"/>
      <name val="Franklin Gothic Book"/>
      <family val="2"/>
    </font>
    <font>
      <sz val="12"/>
      <color theme="1"/>
      <name val="Franklin Gothic Demi"/>
      <family val="2"/>
    </font>
    <font>
      <sz val="14"/>
      <name val="Franklin Gothic Demi"/>
      <family val="2"/>
    </font>
    <font>
      <sz val="14"/>
      <color theme="1"/>
      <name val="Franklin Gothic Book"/>
      <family val="2"/>
    </font>
    <font>
      <sz val="11"/>
      <color theme="1"/>
      <name val="Franklin Gothic Book"/>
      <family val="2"/>
    </font>
    <font>
      <b/>
      <sz val="11"/>
      <color theme="1"/>
      <name val="Franklin Gothic Book"/>
      <family val="2"/>
    </font>
    <font>
      <u/>
      <sz val="11"/>
      <color theme="1"/>
      <name val="Franklin Gothic Book"/>
      <family val="2"/>
    </font>
    <font>
      <b/>
      <u/>
      <sz val="11"/>
      <color rgb="FF002D73"/>
      <name val="Franklin Gothic Book"/>
      <family val="2"/>
    </font>
    <font>
      <u/>
      <sz val="10"/>
      <name val="Franklin Gothic Book"/>
      <family val="2"/>
    </font>
    <font>
      <sz val="10"/>
      <color theme="1"/>
      <name val="Franklin Gothic Book"/>
      <family val="2"/>
    </font>
    <font>
      <b/>
      <sz val="12"/>
      <color rgb="FFFF0000"/>
      <name val="Franklin Gothic Book"/>
      <family val="2"/>
    </font>
    <font>
      <b/>
      <sz val="10"/>
      <name val="Franklin Gothic Book"/>
      <family val="2"/>
    </font>
    <font>
      <sz val="10"/>
      <color rgb="FFFF0000"/>
      <name val="Franklin Gothic Book"/>
      <family val="2"/>
    </font>
    <font>
      <sz val="11"/>
      <color rgb="FFFF0000"/>
      <name val="Calibri"/>
      <family val="2"/>
      <scheme val="minor"/>
    </font>
    <font>
      <sz val="10"/>
      <name val="Arial"/>
      <family val="2"/>
    </font>
    <font>
      <sz val="10"/>
      <color theme="0"/>
      <name val="Calibri"/>
      <family val="2"/>
      <scheme val="minor"/>
    </font>
    <font>
      <sz val="10"/>
      <name val="Calibri"/>
      <family val="2"/>
      <scheme val="minor"/>
    </font>
    <font>
      <sz val="10"/>
      <name val="Arial"/>
      <family val="2"/>
    </font>
    <font>
      <b/>
      <sz val="14"/>
      <color theme="1"/>
      <name val="Franklin Gothic Book"/>
      <family val="2"/>
    </font>
    <font>
      <u/>
      <sz val="11"/>
      <color theme="10"/>
      <name val="Calibri"/>
      <family val="2"/>
      <scheme val="minor"/>
    </font>
    <font>
      <b/>
      <sz val="12"/>
      <name val="Franklin Gothic Book"/>
      <family val="2"/>
    </font>
    <font>
      <b/>
      <u/>
      <sz val="12"/>
      <color theme="1"/>
      <name val="Franklin Gothic Book"/>
      <family val="2"/>
    </font>
    <font>
      <u/>
      <sz val="10"/>
      <color theme="10"/>
      <name val="Arial"/>
      <family val="2"/>
    </font>
    <font>
      <sz val="11"/>
      <name val="Franklin Gothic Book"/>
      <family val="2"/>
    </font>
    <font>
      <sz val="11"/>
      <color rgb="FFFF0000"/>
      <name val="Franklin Gothic Book"/>
      <family val="2"/>
    </font>
    <font>
      <vertAlign val="superscript"/>
      <sz val="11"/>
      <name val="Franklin Gothic Book"/>
      <family val="2"/>
    </font>
    <font>
      <b/>
      <sz val="11"/>
      <name val="Franklin Gothic Book"/>
      <family val="2"/>
    </font>
    <font>
      <b/>
      <u/>
      <sz val="11"/>
      <color rgb="FFC00000"/>
      <name val="Franklin Gothic Book"/>
      <family val="2"/>
    </font>
    <font>
      <b/>
      <u/>
      <sz val="11"/>
      <name val="Franklin Gothic Book"/>
      <family val="2"/>
    </font>
    <font>
      <b/>
      <sz val="14"/>
      <name val="Franklin Gothic Book"/>
      <family val="2"/>
    </font>
    <font>
      <b/>
      <vertAlign val="superscript"/>
      <sz val="12"/>
      <name val="Franklin Gothic Book"/>
      <family val="2"/>
    </font>
    <font>
      <b/>
      <sz val="11"/>
      <color theme="0"/>
      <name val="Franklin Gothic Book"/>
      <family val="2"/>
    </font>
    <font>
      <b/>
      <sz val="9"/>
      <color theme="0"/>
      <name val="Franklin Gothic Book"/>
      <family val="2"/>
    </font>
    <font>
      <b/>
      <vertAlign val="superscript"/>
      <sz val="11"/>
      <name val="Franklin Gothic Book"/>
      <family val="2"/>
    </font>
    <font>
      <b/>
      <sz val="9"/>
      <name val="Franklin Gothic Book"/>
      <family val="2"/>
    </font>
    <font>
      <b/>
      <sz val="11"/>
      <color rgb="FFC00000"/>
      <name val="Franklin Gothic Book"/>
      <family val="2"/>
    </font>
    <font>
      <b/>
      <sz val="14"/>
      <color rgb="FF002060"/>
      <name val="Franklin Gothic Book"/>
      <family val="2"/>
    </font>
    <font>
      <sz val="10"/>
      <name val="Arial"/>
      <family val="2"/>
    </font>
  </fonts>
  <fills count="17">
    <fill>
      <patternFill patternType="none"/>
    </fill>
    <fill>
      <patternFill patternType="gray125"/>
    </fill>
    <fill>
      <patternFill patternType="solid">
        <fgColor theme="1"/>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0" tint="-0.499984740745262"/>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rgb="FF002060"/>
        <bgColor indexed="64"/>
      </patternFill>
    </fill>
    <fill>
      <patternFill patternType="solid">
        <fgColor rgb="FFFFFF00"/>
        <bgColor indexed="64"/>
      </patternFill>
    </fill>
    <fill>
      <patternFill patternType="solid">
        <fgColor theme="0" tint="-0.24994659260841701"/>
        <bgColor indexed="64"/>
      </patternFill>
    </fill>
    <fill>
      <patternFill patternType="solid">
        <fgColor theme="0" tint="-4.9989318521683403E-2"/>
        <bgColor indexed="64"/>
      </patternFill>
    </fill>
    <fill>
      <patternFill patternType="solid">
        <fgColor theme="6" tint="0.79998168889431442"/>
        <bgColor indexed="64"/>
      </patternFill>
    </fill>
    <fill>
      <patternFill patternType="solid">
        <fgColor rgb="FFFF0000"/>
        <bgColor indexed="64"/>
      </patternFill>
    </fill>
    <fill>
      <patternFill patternType="solid">
        <fgColor theme="7" tint="0.59999389629810485"/>
        <bgColor indexed="64"/>
      </patternFill>
    </fill>
    <fill>
      <patternFill patternType="solid">
        <fgColor theme="1" tint="0.249977111117893"/>
        <bgColor indexed="64"/>
      </patternFill>
    </fill>
  </fills>
  <borders count="79">
    <border>
      <left/>
      <right/>
      <top/>
      <bottom/>
      <diagonal/>
    </border>
    <border>
      <left/>
      <right/>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bottom style="thin">
        <color indexed="64"/>
      </bottom>
      <diagonal/>
    </border>
    <border>
      <left/>
      <right/>
      <top/>
      <bottom style="thin">
        <color theme="0" tint="-0.499984740745262"/>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top/>
      <bottom style="thin">
        <color indexed="64"/>
      </bottom>
      <diagonal/>
    </border>
    <border>
      <left style="thin">
        <color indexed="64"/>
      </left>
      <right style="medium">
        <color indexed="64"/>
      </right>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bottom style="medium">
        <color indexed="64"/>
      </bottom>
      <diagonal/>
    </border>
    <border>
      <left style="thin">
        <color indexed="64"/>
      </left>
      <right/>
      <top/>
      <bottom style="medium">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double">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theme="1" tint="0.499984740745262"/>
      </left>
      <right style="medium">
        <color theme="1" tint="0.499984740745262"/>
      </right>
      <top style="medium">
        <color theme="1" tint="0.499984740745262"/>
      </top>
      <bottom style="medium">
        <color theme="0" tint="-0.499984740745262"/>
      </bottom>
      <diagonal/>
    </border>
    <border>
      <left style="medium">
        <color theme="0" tint="-0.499984740745262"/>
      </left>
      <right/>
      <top style="medium">
        <color theme="0" tint="-0.499984740745262"/>
      </top>
      <bottom style="thin">
        <color theme="0" tint="-0.499984740745262"/>
      </bottom>
      <diagonal/>
    </border>
    <border>
      <left/>
      <right style="medium">
        <color theme="0" tint="-0.499984740745262"/>
      </right>
      <top style="medium">
        <color theme="0" tint="-0.499984740745262"/>
      </top>
      <bottom style="thin">
        <color theme="0" tint="-0.499984740745262"/>
      </bottom>
      <diagonal/>
    </border>
    <border>
      <left style="medium">
        <color theme="1" tint="0.499984740745262"/>
      </left>
      <right style="medium">
        <color theme="1" tint="0.499984740745262"/>
      </right>
      <top/>
      <bottom style="thin">
        <color rgb="FF969696"/>
      </bottom>
      <diagonal/>
    </border>
    <border>
      <left style="medium">
        <color theme="0" tint="-0.499984740745262"/>
      </left>
      <right/>
      <top style="thin">
        <color theme="0" tint="-0.499984740745262"/>
      </top>
      <bottom style="double">
        <color theme="0" tint="-0.499984740745262"/>
      </bottom>
      <diagonal/>
    </border>
    <border>
      <left style="medium">
        <color theme="1" tint="0.499984740745262"/>
      </left>
      <right style="medium">
        <color theme="1" tint="0.499984740745262"/>
      </right>
      <top/>
      <bottom style="double">
        <color theme="0" tint="-0.499984740745262"/>
      </bottom>
      <diagonal/>
    </border>
    <border>
      <left style="medium">
        <color theme="1" tint="0.499984740745262"/>
      </left>
      <right style="medium">
        <color theme="1" tint="0.499984740745262"/>
      </right>
      <top/>
      <bottom style="medium">
        <color theme="1" tint="0.499984740745262"/>
      </bottom>
      <diagonal/>
    </border>
    <border>
      <left style="medium">
        <color theme="1" tint="0.499984740745262"/>
      </left>
      <right/>
      <top style="medium">
        <color theme="1" tint="0.499984740745262"/>
      </top>
      <bottom/>
      <diagonal/>
    </border>
    <border>
      <left/>
      <right style="medium">
        <color theme="1" tint="0.499984740745262"/>
      </right>
      <top style="medium">
        <color theme="1" tint="0.499984740745262"/>
      </top>
      <bottom/>
      <diagonal/>
    </border>
    <border>
      <left style="medium">
        <color theme="1" tint="0.499984740745262"/>
      </left>
      <right/>
      <top/>
      <bottom style="medium">
        <color theme="1" tint="0.499984740745262"/>
      </bottom>
      <diagonal/>
    </border>
    <border>
      <left/>
      <right style="medium">
        <color theme="1" tint="0.499984740745262"/>
      </right>
      <top/>
      <bottom style="medium">
        <color theme="1" tint="0.499984740745262"/>
      </bottom>
      <diagonal/>
    </border>
    <border>
      <left style="medium">
        <color theme="0" tint="-0.499984740745262"/>
      </left>
      <right style="thin">
        <color theme="0" tint="-0.499984740745262"/>
      </right>
      <top style="medium">
        <color theme="0" tint="-0.499984740745262"/>
      </top>
      <bottom style="thin">
        <color theme="0" tint="-0.499984740745262"/>
      </bottom>
      <diagonal/>
    </border>
    <border>
      <left style="thin">
        <color theme="0" tint="-0.499984740745262"/>
      </left>
      <right style="medium">
        <color theme="0" tint="-0.499984740745262"/>
      </right>
      <top style="medium">
        <color theme="0" tint="-0.499984740745262"/>
      </top>
      <bottom style="thin">
        <color theme="0" tint="-0.499984740745262"/>
      </bottom>
      <diagonal/>
    </border>
    <border>
      <left style="medium">
        <color theme="0" tint="-0.499984740745262"/>
      </left>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1" tint="0.499984740745262"/>
      </left>
      <right style="medium">
        <color theme="1" tint="0.499984740745262"/>
      </right>
      <top/>
      <bottom style="thin">
        <color theme="0" tint="-0.499984740745262"/>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medium">
        <color theme="1" tint="0.499984740745262"/>
      </left>
      <right style="medium">
        <color theme="1" tint="0.499984740745262"/>
      </right>
      <top style="thin">
        <color theme="0" tint="-0.499984740745262"/>
      </top>
      <bottom style="thin">
        <color rgb="FF969696"/>
      </bottom>
      <diagonal/>
    </border>
    <border>
      <left style="thin">
        <color theme="0" tint="-0.499984740745262"/>
      </left>
      <right style="medium">
        <color theme="0" tint="-0.499984740745262"/>
      </right>
      <top style="thin">
        <color theme="0" tint="-0.499984740745262"/>
      </top>
      <bottom style="double">
        <color theme="0" tint="-0.499984740745262"/>
      </bottom>
      <diagonal/>
    </border>
    <border>
      <left style="medium">
        <color theme="0" tint="-0.499984740745262"/>
      </left>
      <right/>
      <top style="double">
        <color theme="0" tint="-0.499984740745262"/>
      </top>
      <bottom style="medium">
        <color theme="0" tint="-0.499984740745262"/>
      </bottom>
      <diagonal/>
    </border>
    <border>
      <left/>
      <right/>
      <top style="double">
        <color theme="0" tint="-0.499984740745262"/>
      </top>
      <bottom style="medium">
        <color theme="0" tint="-0.499984740745262"/>
      </bottom>
      <diagonal/>
    </border>
    <border>
      <left/>
      <right style="medium">
        <color theme="0" tint="-0.499984740745262"/>
      </right>
      <top style="double">
        <color theme="0" tint="-0.499984740745262"/>
      </top>
      <bottom style="medium">
        <color theme="0" tint="-0.499984740745262"/>
      </bottom>
      <diagonal/>
    </border>
    <border>
      <left/>
      <right style="medium">
        <color indexed="64"/>
      </right>
      <top style="medium">
        <color indexed="64"/>
      </top>
      <bottom style="medium">
        <color indexed="64"/>
      </bottom>
      <diagonal/>
    </border>
    <border>
      <left style="medium">
        <color theme="0" tint="-0.499984740745262"/>
      </left>
      <right/>
      <top style="thin">
        <color theme="0" tint="-0.499984740745262"/>
      </top>
      <bottom/>
      <diagonal/>
    </border>
    <border>
      <left/>
      <right style="medium">
        <color theme="0" tint="-0.499984740745262"/>
      </right>
      <top style="thin">
        <color theme="0" tint="-0.499984740745262"/>
      </top>
      <bottom/>
      <diagonal/>
    </border>
    <border>
      <left/>
      <right style="medium">
        <color theme="1" tint="0.499984740745262"/>
      </right>
      <top style="double">
        <color theme="0" tint="-0.499984740745262"/>
      </top>
      <bottom style="medium">
        <color theme="0" tint="-0.499984740745262"/>
      </bottom>
      <diagonal/>
    </border>
    <border>
      <left style="thick">
        <color rgb="FF4CFEE9"/>
      </left>
      <right/>
      <top style="thick">
        <color rgb="FF4CFEE9"/>
      </top>
      <bottom/>
      <diagonal/>
    </border>
    <border>
      <left/>
      <right/>
      <top style="thick">
        <color rgb="FF4CFEE9"/>
      </top>
      <bottom/>
      <diagonal/>
    </border>
    <border>
      <left/>
      <right style="thick">
        <color rgb="FF4CFEE9"/>
      </right>
      <top style="thick">
        <color rgb="FF4CFEE9"/>
      </top>
      <bottom/>
      <diagonal/>
    </border>
    <border>
      <left style="thick">
        <color rgb="FF4CFEE9"/>
      </left>
      <right/>
      <top/>
      <bottom/>
      <diagonal/>
    </border>
    <border>
      <left/>
      <right style="thick">
        <color rgb="FF4CFEE9"/>
      </right>
      <top/>
      <bottom/>
      <diagonal/>
    </border>
    <border>
      <left style="thick">
        <color rgb="FF4CFEE9"/>
      </left>
      <right/>
      <top/>
      <bottom style="thick">
        <color rgb="FF4CFEE9"/>
      </bottom>
      <diagonal/>
    </border>
    <border>
      <left/>
      <right/>
      <top/>
      <bottom style="thick">
        <color rgb="FF4CFEE9"/>
      </bottom>
      <diagonal/>
    </border>
    <border>
      <left/>
      <right style="thick">
        <color rgb="FF4CFEE9"/>
      </right>
      <top/>
      <bottom style="thick">
        <color rgb="FF4CFEE9"/>
      </bottom>
      <diagonal/>
    </border>
  </borders>
  <cellStyleXfs count="17">
    <xf numFmtId="0" fontId="0" fillId="0" borderId="0"/>
    <xf numFmtId="0" fontId="14" fillId="6" borderId="9">
      <alignment horizontal="center" vertical="center"/>
      <protection locked="0"/>
    </xf>
    <xf numFmtId="44" fontId="25" fillId="0" borderId="0" applyFont="0" applyFill="0" applyBorder="0" applyAlignment="0" applyProtection="0"/>
    <xf numFmtId="0" fontId="7" fillId="0" borderId="0"/>
    <xf numFmtId="44" fontId="7" fillId="0" borderId="0" applyFont="0" applyFill="0" applyBorder="0" applyAlignment="0" applyProtection="0"/>
    <xf numFmtId="0" fontId="30" fillId="0" borderId="0"/>
    <xf numFmtId="0" fontId="6" fillId="0" borderId="0"/>
    <xf numFmtId="0" fontId="33" fillId="0" borderId="0"/>
    <xf numFmtId="43" fontId="25" fillId="0" borderId="0" applyFont="0" applyFill="0" applyBorder="0" applyAlignment="0" applyProtection="0"/>
    <xf numFmtId="0" fontId="5" fillId="0" borderId="0"/>
    <xf numFmtId="0" fontId="35" fillId="0" borderId="0" applyNumberFormat="0" applyFill="0" applyBorder="0" applyAlignment="0" applyProtection="0"/>
    <xf numFmtId="0" fontId="14" fillId="15" borderId="9">
      <alignment horizontal="center" vertical="center"/>
      <protection locked="0"/>
    </xf>
    <xf numFmtId="0" fontId="38" fillId="0" borderId="0" applyNumberFormat="0" applyFill="0" applyBorder="0" applyAlignment="0" applyProtection="0"/>
    <xf numFmtId="44" fontId="30" fillId="0" borderId="0" applyFont="0" applyFill="0" applyBorder="0" applyAlignment="0" applyProtection="0"/>
    <xf numFmtId="0" fontId="3" fillId="0" borderId="0"/>
    <xf numFmtId="0" fontId="53" fillId="0" borderId="0"/>
    <xf numFmtId="0" fontId="2" fillId="0" borderId="0"/>
  </cellStyleXfs>
  <cellXfs count="229">
    <xf numFmtId="0" fontId="0" fillId="0" borderId="0" xfId="0"/>
    <xf numFmtId="0" fontId="13" fillId="2" borderId="0" xfId="0" applyFont="1" applyFill="1" applyAlignment="1">
      <alignment horizontal="center"/>
    </xf>
    <xf numFmtId="0" fontId="15" fillId="0" borderId="0" xfId="0" applyFont="1"/>
    <xf numFmtId="40" fontId="10" fillId="4" borderId="4" xfId="0" applyNumberFormat="1" applyFont="1" applyFill="1" applyBorder="1" applyAlignment="1" applyProtection="1">
      <alignment vertical="top"/>
      <protection locked="0"/>
    </xf>
    <xf numFmtId="6" fontId="10" fillId="3" borderId="4" xfId="0" applyNumberFormat="1" applyFont="1" applyFill="1" applyBorder="1" applyAlignment="1" applyProtection="1">
      <alignment vertical="top"/>
      <protection locked="0"/>
    </xf>
    <xf numFmtId="6" fontId="10" fillId="4" borderId="4" xfId="0" applyNumberFormat="1" applyFont="1" applyFill="1" applyBorder="1" applyAlignment="1" applyProtection="1">
      <alignment vertical="top"/>
      <protection locked="0"/>
    </xf>
    <xf numFmtId="6" fontId="10" fillId="3" borderId="6" xfId="0" applyNumberFormat="1" applyFont="1" applyFill="1" applyBorder="1" applyAlignment="1" applyProtection="1">
      <alignment vertical="top"/>
      <protection locked="0"/>
    </xf>
    <xf numFmtId="0" fontId="12" fillId="0" borderId="24" xfId="3" applyFont="1" applyBorder="1" applyAlignment="1">
      <alignment horizontal="center" vertical="center" wrapText="1"/>
    </xf>
    <xf numFmtId="0" fontId="12" fillId="0" borderId="21" xfId="3" applyFont="1" applyBorder="1" applyAlignment="1">
      <alignment horizontal="center" vertical="center" wrapText="1"/>
    </xf>
    <xf numFmtId="0" fontId="27" fillId="0" borderId="24" xfId="3" applyFont="1" applyBorder="1" applyAlignment="1">
      <alignment horizontal="center" vertical="center" wrapText="1"/>
    </xf>
    <xf numFmtId="0" fontId="27" fillId="0" borderId="20" xfId="3" applyFont="1" applyBorder="1" applyAlignment="1">
      <alignment horizontal="center" vertical="center" wrapText="1"/>
    </xf>
    <xf numFmtId="0" fontId="9" fillId="9" borderId="21" xfId="3" applyFont="1" applyFill="1" applyBorder="1" applyAlignment="1">
      <alignment horizontal="center" vertical="center" wrapText="1"/>
    </xf>
    <xf numFmtId="0" fontId="25" fillId="0" borderId="0" xfId="3" applyFont="1" applyAlignment="1">
      <alignment vertical="center"/>
    </xf>
    <xf numFmtId="0" fontId="25" fillId="0" borderId="25" xfId="3" applyFont="1" applyBorder="1" applyAlignment="1">
      <alignment vertical="top"/>
    </xf>
    <xf numFmtId="0" fontId="25" fillId="0" borderId="25" xfId="3" applyFont="1" applyBorder="1" applyAlignment="1">
      <alignment horizontal="center" vertical="top"/>
    </xf>
    <xf numFmtId="42" fontId="25" fillId="0" borderId="0" xfId="4" applyNumberFormat="1" applyFont="1"/>
    <xf numFmtId="0" fontId="7" fillId="0" borderId="0" xfId="3"/>
    <xf numFmtId="42" fontId="25" fillId="0" borderId="0" xfId="4" applyNumberFormat="1" applyFont="1" applyFill="1"/>
    <xf numFmtId="164" fontId="25" fillId="10" borderId="16" xfId="4" applyNumberFormat="1" applyFont="1" applyFill="1" applyBorder="1" applyAlignment="1">
      <alignment horizontal="right" vertical="center"/>
    </xf>
    <xf numFmtId="0" fontId="25" fillId="0" borderId="30" xfId="3" applyFont="1" applyBorder="1" applyAlignment="1">
      <alignment vertical="top"/>
    </xf>
    <xf numFmtId="0" fontId="25" fillId="0" borderId="30" xfId="3" applyFont="1" applyBorder="1" applyAlignment="1">
      <alignment horizontal="center" vertical="top"/>
    </xf>
    <xf numFmtId="0" fontId="25" fillId="0" borderId="0" xfId="3" applyFont="1"/>
    <xf numFmtId="0" fontId="25" fillId="0" borderId="31" xfId="3" applyFont="1" applyBorder="1" applyAlignment="1">
      <alignment vertical="top"/>
    </xf>
    <xf numFmtId="0" fontId="25" fillId="0" borderId="31" xfId="3" applyFont="1" applyBorder="1" applyAlignment="1">
      <alignment horizontal="center" vertical="top"/>
    </xf>
    <xf numFmtId="0" fontId="25" fillId="0" borderId="35" xfId="3" applyFont="1" applyBorder="1"/>
    <xf numFmtId="0" fontId="25" fillId="0" borderId="35" xfId="3" applyFont="1" applyBorder="1" applyAlignment="1">
      <alignment horizontal="center"/>
    </xf>
    <xf numFmtId="164" fontId="12" fillId="0" borderId="35" xfId="4" applyNumberFormat="1" applyFont="1" applyBorder="1"/>
    <xf numFmtId="164" fontId="25" fillId="0" borderId="35" xfId="4" applyNumberFormat="1" applyFont="1" applyBorder="1"/>
    <xf numFmtId="164" fontId="28" fillId="0" borderId="35" xfId="4" applyNumberFormat="1" applyFont="1" applyBorder="1"/>
    <xf numFmtId="164" fontId="12" fillId="0" borderId="21" xfId="4" applyNumberFormat="1" applyFont="1" applyBorder="1" applyAlignment="1">
      <alignment vertical="top"/>
    </xf>
    <xf numFmtId="164" fontId="9" fillId="9" borderId="24" xfId="4" applyNumberFormat="1" applyFont="1" applyFill="1" applyBorder="1" applyAlignment="1">
      <alignment vertical="top" wrapText="1"/>
    </xf>
    <xf numFmtId="6" fontId="25" fillId="0" borderId="0" xfId="3" applyNumberFormat="1" applyFont="1"/>
    <xf numFmtId="165" fontId="25" fillId="0" borderId="0" xfId="3" applyNumberFormat="1" applyFont="1"/>
    <xf numFmtId="0" fontId="31" fillId="2" borderId="0" xfId="5" applyFont="1" applyFill="1" applyAlignment="1">
      <alignment wrapText="1"/>
    </xf>
    <xf numFmtId="0" fontId="32" fillId="0" borderId="0" xfId="5" applyFont="1"/>
    <xf numFmtId="0" fontId="31" fillId="2" borderId="38" xfId="5" applyFont="1" applyFill="1" applyBorder="1"/>
    <xf numFmtId="0" fontId="31" fillId="2" borderId="39" xfId="5" applyFont="1" applyFill="1" applyBorder="1"/>
    <xf numFmtId="0" fontId="31" fillId="2" borderId="40" xfId="5" applyFont="1" applyFill="1" applyBorder="1"/>
    <xf numFmtId="0" fontId="6" fillId="0" borderId="0" xfId="6"/>
    <xf numFmtId="0" fontId="31" fillId="2" borderId="0" xfId="5" applyFont="1" applyFill="1" applyAlignment="1">
      <alignment horizontal="center" vertical="center" wrapText="1"/>
    </xf>
    <xf numFmtId="0" fontId="32" fillId="0" borderId="41" xfId="5" applyFont="1" applyBorder="1"/>
    <xf numFmtId="0" fontId="32" fillId="0" borderId="42" xfId="5" applyFont="1" applyBorder="1"/>
    <xf numFmtId="0" fontId="29" fillId="10" borderId="0" xfId="6" applyFont="1" applyFill="1"/>
    <xf numFmtId="0" fontId="31" fillId="2" borderId="0" xfId="5" applyFont="1" applyFill="1"/>
    <xf numFmtId="14" fontId="32" fillId="13" borderId="0" xfId="5" applyNumberFormat="1" applyFont="1" applyFill="1" applyProtection="1">
      <protection locked="0"/>
    </xf>
    <xf numFmtId="0" fontId="32" fillId="13" borderId="0" xfId="5" applyFont="1" applyFill="1" applyProtection="1">
      <protection locked="0"/>
    </xf>
    <xf numFmtId="14" fontId="32" fillId="0" borderId="0" xfId="5" applyNumberFormat="1" applyFont="1"/>
    <xf numFmtId="0" fontId="32" fillId="0" borderId="32" xfId="5" applyFont="1" applyBorder="1"/>
    <xf numFmtId="0" fontId="32" fillId="0" borderId="35" xfId="5" applyFont="1" applyBorder="1"/>
    <xf numFmtId="0" fontId="32" fillId="0" borderId="43" xfId="5" applyFont="1" applyBorder="1"/>
    <xf numFmtId="0" fontId="31" fillId="2" borderId="0" xfId="7" applyFont="1" applyFill="1" applyAlignment="1">
      <alignment wrapText="1"/>
    </xf>
    <xf numFmtId="1" fontId="6" fillId="0" borderId="0" xfId="6" applyNumberFormat="1"/>
    <xf numFmtId="6" fontId="6" fillId="0" borderId="0" xfId="6" applyNumberFormat="1"/>
    <xf numFmtId="0" fontId="9" fillId="14" borderId="21" xfId="3" applyFont="1" applyFill="1" applyBorder="1" applyAlignment="1">
      <alignment horizontal="center" vertical="center" wrapText="1"/>
    </xf>
    <xf numFmtId="39" fontId="9" fillId="14" borderId="21" xfId="4" applyNumberFormat="1" applyFont="1" applyFill="1" applyBorder="1" applyAlignment="1">
      <alignment vertical="top" wrapText="1"/>
    </xf>
    <xf numFmtId="43" fontId="25" fillId="10" borderId="25" xfId="8" applyFont="1" applyFill="1" applyBorder="1"/>
    <xf numFmtId="164" fontId="8" fillId="0" borderId="22" xfId="2" applyNumberFormat="1" applyFont="1" applyBorder="1" applyProtection="1"/>
    <xf numFmtId="164" fontId="8" fillId="0" borderId="23" xfId="2" applyNumberFormat="1" applyFont="1" applyBorder="1" applyProtection="1"/>
    <xf numFmtId="164" fontId="8" fillId="0" borderId="33" xfId="2" applyNumberFormat="1" applyFont="1" applyFill="1" applyBorder="1" applyProtection="1"/>
    <xf numFmtId="164" fontId="11" fillId="0" borderId="36" xfId="2" applyNumberFormat="1" applyFont="1" applyBorder="1" applyProtection="1"/>
    <xf numFmtId="164" fontId="8" fillId="0" borderId="0" xfId="2" applyNumberFormat="1" applyFont="1" applyProtection="1"/>
    <xf numFmtId="164" fontId="8" fillId="0" borderId="21" xfId="2" applyNumberFormat="1" applyFont="1" applyBorder="1" applyProtection="1"/>
    <xf numFmtId="39" fontId="8" fillId="0" borderId="22" xfId="2" applyNumberFormat="1" applyFont="1" applyBorder="1" applyProtection="1"/>
    <xf numFmtId="39" fontId="8" fillId="0" borderId="33" xfId="2" applyNumberFormat="1" applyFont="1" applyFill="1" applyBorder="1" applyProtection="1"/>
    <xf numFmtId="39" fontId="11" fillId="0" borderId="36" xfId="2" applyNumberFormat="1" applyFont="1" applyBorder="1" applyProtection="1"/>
    <xf numFmtId="43" fontId="25" fillId="10" borderId="44" xfId="8" applyFont="1" applyFill="1" applyBorder="1"/>
    <xf numFmtId="164" fontId="25" fillId="10" borderId="10" xfId="4" applyNumberFormat="1" applyFont="1" applyFill="1" applyBorder="1" applyAlignment="1">
      <alignment horizontal="right" vertical="center"/>
    </xf>
    <xf numFmtId="43" fontId="7" fillId="10" borderId="25" xfId="8" applyFont="1" applyFill="1" applyBorder="1"/>
    <xf numFmtId="164" fontId="25" fillId="10" borderId="33" xfId="4" applyNumberFormat="1" applyFont="1" applyFill="1" applyBorder="1" applyAlignment="1">
      <alignment horizontal="right" vertical="center"/>
    </xf>
    <xf numFmtId="43" fontId="25" fillId="10" borderId="31" xfId="8" applyFont="1" applyFill="1" applyBorder="1"/>
    <xf numFmtId="0" fontId="8" fillId="0" borderId="0" xfId="9" applyFont="1"/>
    <xf numFmtId="0" fontId="4" fillId="0" borderId="0" xfId="6" applyFont="1"/>
    <xf numFmtId="0" fontId="31" fillId="2" borderId="0" xfId="5" applyFont="1" applyFill="1" applyAlignment="1">
      <alignment horizontal="right" wrapText="1"/>
    </xf>
    <xf numFmtId="0" fontId="2" fillId="0" borderId="0" xfId="6" applyFont="1"/>
    <xf numFmtId="44" fontId="6" fillId="0" borderId="0" xfId="6" applyNumberFormat="1"/>
    <xf numFmtId="0" fontId="25" fillId="0" borderId="25" xfId="3" applyFont="1" applyBorder="1" applyAlignment="1">
      <alignment horizontal="right" vertical="top" indent="2"/>
    </xf>
    <xf numFmtId="40" fontId="6" fillId="0" borderId="0" xfId="6" applyNumberFormat="1"/>
    <xf numFmtId="0" fontId="6" fillId="10" borderId="0" xfId="6" applyFill="1"/>
    <xf numFmtId="6" fontId="6" fillId="10" borderId="0" xfId="6" applyNumberFormat="1" applyFill="1"/>
    <xf numFmtId="0" fontId="1" fillId="10" borderId="0" xfId="6" applyFont="1" applyFill="1"/>
    <xf numFmtId="164" fontId="25" fillId="10" borderId="26" xfId="4" applyNumberFormat="1" applyFont="1" applyFill="1" applyBorder="1" applyAlignment="1">
      <alignment horizontal="right" vertical="center"/>
    </xf>
    <xf numFmtId="164" fontId="25" fillId="10" borderId="28" xfId="4" applyNumberFormat="1" applyFont="1" applyFill="1" applyBorder="1" applyAlignment="1">
      <alignment horizontal="right" vertical="center"/>
    </xf>
    <xf numFmtId="164" fontId="25" fillId="10" borderId="32" xfId="4" applyNumberFormat="1" applyFont="1" applyFill="1" applyBorder="1" applyAlignment="1">
      <alignment horizontal="right" vertical="center"/>
    </xf>
    <xf numFmtId="164" fontId="25" fillId="0" borderId="27" xfId="4" applyNumberFormat="1" applyFont="1" applyFill="1" applyBorder="1" applyAlignment="1">
      <alignment vertical="top"/>
    </xf>
    <xf numFmtId="164" fontId="25" fillId="0" borderId="29" xfId="4" applyNumberFormat="1" applyFont="1" applyFill="1" applyBorder="1" applyAlignment="1">
      <alignment vertical="top"/>
    </xf>
    <xf numFmtId="164" fontId="25" fillId="0" borderId="34" xfId="4" applyNumberFormat="1" applyFont="1" applyFill="1" applyBorder="1" applyAlignment="1">
      <alignment vertical="top"/>
    </xf>
    <xf numFmtId="0" fontId="27" fillId="0" borderId="67" xfId="3" applyFont="1" applyBorder="1" applyAlignment="1">
      <alignment horizontal="center" vertical="center" wrapText="1"/>
    </xf>
    <xf numFmtId="164" fontId="12" fillId="0" borderId="24" xfId="4" applyNumberFormat="1" applyFont="1" applyBorder="1" applyAlignment="1">
      <alignment vertical="top"/>
    </xf>
    <xf numFmtId="44" fontId="15" fillId="3" borderId="48" xfId="13" applyFont="1" applyFill="1" applyBorder="1" applyAlignment="1" applyProtection="1">
      <alignment vertical="center"/>
      <protection locked="0"/>
    </xf>
    <xf numFmtId="44" fontId="15" fillId="4" borderId="50" xfId="13" applyFont="1" applyFill="1" applyBorder="1" applyAlignment="1" applyProtection="1">
      <alignment vertical="center"/>
      <protection locked="0"/>
    </xf>
    <xf numFmtId="44" fontId="15" fillId="4" borderId="60" xfId="13" applyFont="1" applyFill="1" applyBorder="1" applyAlignment="1" applyProtection="1">
      <alignment vertical="center"/>
      <protection locked="0"/>
    </xf>
    <xf numFmtId="44" fontId="15" fillId="3" borderId="62" xfId="13" applyFont="1" applyFill="1" applyBorder="1" applyAlignment="1" applyProtection="1">
      <alignment vertical="center"/>
      <protection locked="0"/>
    </xf>
    <xf numFmtId="0" fontId="10" fillId="3" borderId="1" xfId="0" applyFont="1" applyFill="1" applyBorder="1" applyAlignment="1" applyProtection="1">
      <alignment horizontal="left" vertical="center"/>
      <protection locked="0"/>
    </xf>
    <xf numFmtId="0" fontId="10" fillId="4" borderId="2" xfId="0" applyFont="1" applyFill="1" applyBorder="1" applyAlignment="1" applyProtection="1">
      <alignment horizontal="left" vertical="center"/>
      <protection locked="0"/>
    </xf>
    <xf numFmtId="0" fontId="15" fillId="4" borderId="52" xfId="5" applyFont="1" applyFill="1" applyBorder="1" applyAlignment="1" applyProtection="1">
      <alignment horizontal="left" vertical="top" wrapText="1"/>
      <protection locked="0"/>
    </xf>
    <xf numFmtId="0" fontId="15" fillId="4" borderId="53" xfId="5" applyFont="1" applyFill="1" applyBorder="1" applyAlignment="1" applyProtection="1">
      <alignment horizontal="left" vertical="top" wrapText="1"/>
      <protection locked="0"/>
    </xf>
    <xf numFmtId="0" fontId="15" fillId="4" borderId="54" xfId="5" applyFont="1" applyFill="1" applyBorder="1" applyAlignment="1" applyProtection="1">
      <alignment horizontal="left" vertical="top" wrapText="1"/>
      <protection locked="0"/>
    </xf>
    <xf numFmtId="0" fontId="15" fillId="4" borderId="55" xfId="5" applyFont="1" applyFill="1" applyBorder="1" applyAlignment="1" applyProtection="1">
      <alignment horizontal="left" vertical="top" wrapText="1"/>
      <protection locked="0"/>
    </xf>
    <xf numFmtId="0" fontId="10" fillId="4" borderId="14" xfId="0" applyFont="1" applyFill="1" applyBorder="1" applyAlignment="1" applyProtection="1">
      <alignment horizontal="left" vertical="top" wrapText="1"/>
      <protection locked="0"/>
    </xf>
    <xf numFmtId="0" fontId="10" fillId="4" borderId="0" xfId="0" applyFont="1" applyFill="1" applyAlignment="1" applyProtection="1">
      <alignment horizontal="left" vertical="top" wrapText="1"/>
      <protection locked="0"/>
    </xf>
    <xf numFmtId="0" fontId="10" fillId="4" borderId="15" xfId="0" applyFont="1" applyFill="1" applyBorder="1" applyAlignment="1" applyProtection="1">
      <alignment horizontal="left" vertical="top" wrapText="1"/>
      <protection locked="0"/>
    </xf>
    <xf numFmtId="0" fontId="10" fillId="4" borderId="16" xfId="0" applyFont="1" applyFill="1" applyBorder="1" applyAlignment="1" applyProtection="1">
      <alignment horizontal="left" vertical="top" wrapText="1"/>
      <protection locked="0"/>
    </xf>
    <xf numFmtId="0" fontId="10" fillId="4" borderId="1" xfId="0" applyFont="1" applyFill="1" applyBorder="1" applyAlignment="1" applyProtection="1">
      <alignment horizontal="left" vertical="top" wrapText="1"/>
      <protection locked="0"/>
    </xf>
    <xf numFmtId="0" fontId="10" fillId="4" borderId="17" xfId="0" applyFont="1" applyFill="1" applyBorder="1" applyAlignment="1" applyProtection="1">
      <alignment horizontal="left" vertical="top" wrapText="1"/>
      <protection locked="0"/>
    </xf>
    <xf numFmtId="0" fontId="10" fillId="4" borderId="3" xfId="0" applyFont="1" applyFill="1" applyBorder="1" applyAlignment="1" applyProtection="1">
      <alignment horizontal="left" vertical="center" wrapText="1"/>
      <protection locked="0"/>
    </xf>
    <xf numFmtId="0" fontId="8" fillId="4" borderId="0" xfId="0" applyFont="1" applyFill="1" applyAlignment="1" applyProtection="1">
      <alignment horizontal="left" vertical="top" wrapText="1"/>
      <protection locked="0"/>
    </xf>
    <xf numFmtId="0" fontId="8" fillId="4" borderId="15" xfId="0" applyFont="1" applyFill="1" applyBorder="1" applyAlignment="1" applyProtection="1">
      <alignment horizontal="left" vertical="top" wrapText="1"/>
      <protection locked="0"/>
    </xf>
    <xf numFmtId="0" fontId="12" fillId="0" borderId="21" xfId="3" applyFont="1" applyBorder="1" applyAlignment="1">
      <alignment horizontal="center" vertical="top"/>
    </xf>
    <xf numFmtId="49" fontId="10" fillId="3" borderId="2" xfId="0" applyNumberFormat="1" applyFont="1" applyFill="1" applyBorder="1" applyAlignment="1" applyProtection="1">
      <alignment horizontal="left" vertical="center"/>
      <protection locked="0"/>
    </xf>
    <xf numFmtId="0" fontId="45" fillId="0" borderId="0" xfId="5" applyFont="1" applyAlignment="1" applyProtection="1">
      <alignment horizontal="left" vertical="top"/>
    </xf>
    <xf numFmtId="0" fontId="39" fillId="0" borderId="0" xfId="5" applyFont="1" applyAlignment="1" applyProtection="1">
      <alignment vertical="top"/>
    </xf>
    <xf numFmtId="0" fontId="39" fillId="0" borderId="0" xfId="5" applyFont="1" applyAlignment="1" applyProtection="1">
      <alignment vertical="center"/>
    </xf>
    <xf numFmtId="0" fontId="36" fillId="0" borderId="0" xfId="5" applyFont="1" applyAlignment="1" applyProtection="1">
      <alignment vertical="top"/>
    </xf>
    <xf numFmtId="0" fontId="36" fillId="0" borderId="0" xfId="5" applyFont="1" applyAlignment="1" applyProtection="1">
      <alignment horizontal="right" vertical="center"/>
    </xf>
    <xf numFmtId="0" fontId="13" fillId="2" borderId="0" xfId="5" applyFont="1" applyFill="1" applyAlignment="1" applyProtection="1">
      <alignment horizontal="center" vertical="center" wrapText="1"/>
    </xf>
    <xf numFmtId="0" fontId="16" fillId="0" borderId="0" xfId="5" applyFont="1" applyAlignment="1" applyProtection="1">
      <alignment vertical="top"/>
    </xf>
    <xf numFmtId="0" fontId="16" fillId="0" borderId="0" xfId="5" applyFont="1" applyAlignment="1" applyProtection="1">
      <alignment vertical="center"/>
    </xf>
    <xf numFmtId="0" fontId="40" fillId="0" borderId="0" xfId="5" applyFont="1" applyAlignment="1" applyProtection="1">
      <alignment horizontal="right" vertical="top"/>
    </xf>
    <xf numFmtId="0" fontId="52" fillId="0" borderId="0" xfId="5" applyFont="1" applyAlignment="1" applyProtection="1">
      <alignment horizontal="left" vertical="center"/>
    </xf>
    <xf numFmtId="0" fontId="42" fillId="0" borderId="0" xfId="5" applyFont="1" applyAlignment="1" applyProtection="1">
      <alignment vertical="top"/>
    </xf>
    <xf numFmtId="0" fontId="42" fillId="0" borderId="0" xfId="5" applyFont="1" applyAlignment="1" applyProtection="1">
      <alignment vertical="center"/>
    </xf>
    <xf numFmtId="0" fontId="47" fillId="16" borderId="46" xfId="5" applyFont="1" applyFill="1" applyBorder="1" applyAlignment="1" applyProtection="1">
      <alignment horizontal="right" vertical="center" wrapText="1"/>
    </xf>
    <xf numFmtId="0" fontId="47" fillId="16" borderId="47" xfId="5" applyFont="1" applyFill="1" applyBorder="1" applyAlignment="1" applyProtection="1">
      <alignment horizontal="right" vertical="center" wrapText="1"/>
    </xf>
    <xf numFmtId="0" fontId="15" fillId="0" borderId="0" xfId="5" applyFont="1" applyProtection="1"/>
    <xf numFmtId="0" fontId="36" fillId="0" borderId="0" xfId="5" applyFont="1" applyAlignment="1" applyProtection="1">
      <alignment horizontal="right" vertical="center" wrapText="1"/>
    </xf>
    <xf numFmtId="0" fontId="36" fillId="0" borderId="0" xfId="5" applyFont="1" applyAlignment="1" applyProtection="1">
      <alignment vertical="center" wrapText="1"/>
    </xf>
    <xf numFmtId="0" fontId="16" fillId="0" borderId="0" xfId="5" applyFont="1" applyProtection="1"/>
    <xf numFmtId="0" fontId="49" fillId="0" borderId="0" xfId="5" applyFont="1" applyAlignment="1" applyProtection="1">
      <alignment horizontal="right" vertical="top"/>
    </xf>
    <xf numFmtId="0" fontId="47" fillId="16" borderId="56" xfId="5" applyFont="1" applyFill="1" applyBorder="1" applyAlignment="1" applyProtection="1">
      <alignment horizontal="right" vertical="center" wrapText="1"/>
    </xf>
    <xf numFmtId="0" fontId="50" fillId="0" borderId="57" xfId="5" applyFont="1" applyBorder="1" applyAlignment="1" applyProtection="1">
      <alignment vertical="center"/>
    </xf>
    <xf numFmtId="0" fontId="47" fillId="16" borderId="58" xfId="5" applyFont="1" applyFill="1" applyBorder="1" applyAlignment="1" applyProtection="1">
      <alignment horizontal="right" vertical="center" wrapText="1"/>
    </xf>
    <xf numFmtId="0" fontId="50" fillId="0" borderId="59" xfId="5" applyFont="1" applyBorder="1" applyAlignment="1" applyProtection="1">
      <alignment vertical="center"/>
    </xf>
    <xf numFmtId="0" fontId="47" fillId="16" borderId="61" xfId="5" applyFont="1" applyFill="1" applyBorder="1" applyAlignment="1" applyProtection="1">
      <alignment horizontal="right" vertical="center" wrapText="1"/>
    </xf>
    <xf numFmtId="0" fontId="47" fillId="16" borderId="49" xfId="5" applyFont="1" applyFill="1" applyBorder="1" applyAlignment="1" applyProtection="1">
      <alignment horizontal="right" vertical="center" wrapText="1"/>
    </xf>
    <xf numFmtId="0" fontId="50" fillId="0" borderId="63" xfId="5" applyFont="1" applyBorder="1" applyAlignment="1" applyProtection="1">
      <alignment vertical="center"/>
    </xf>
    <xf numFmtId="0" fontId="41" fillId="0" borderId="0" xfId="5" applyFont="1" applyAlignment="1" applyProtection="1">
      <alignment horizontal="right" vertical="top"/>
    </xf>
    <xf numFmtId="0" fontId="16" fillId="0" borderId="0" xfId="5" applyFont="1" applyAlignment="1" applyProtection="1">
      <alignment horizontal="right" vertical="center"/>
    </xf>
    <xf numFmtId="0" fontId="42" fillId="0" borderId="0" xfId="5" applyFont="1" applyAlignment="1" applyProtection="1">
      <alignment horizontal="left" vertical="top"/>
    </xf>
    <xf numFmtId="0" fontId="39" fillId="0" borderId="0" xfId="5" applyFont="1" applyAlignment="1" applyProtection="1">
      <alignment horizontal="left" vertical="top" wrapText="1"/>
    </xf>
    <xf numFmtId="14" fontId="16" fillId="4" borderId="9" xfId="11" applyNumberFormat="1" applyFont="1" applyFill="1" applyAlignment="1" applyProtection="1">
      <alignment vertical="center"/>
      <protection locked="0"/>
    </xf>
    <xf numFmtId="0" fontId="18" fillId="0" borderId="0" xfId="0" applyFont="1" applyAlignment="1" applyProtection="1">
      <alignment horizontal="left" vertical="center"/>
    </xf>
    <xf numFmtId="0" fontId="18" fillId="0" borderId="0" xfId="0" applyFont="1" applyAlignment="1" applyProtection="1">
      <alignment vertical="center"/>
    </xf>
    <xf numFmtId="0" fontId="18" fillId="0" borderId="0" xfId="0" applyFont="1" applyAlignment="1" applyProtection="1">
      <alignment horizontal="left" vertical="center"/>
    </xf>
    <xf numFmtId="0" fontId="18" fillId="0" borderId="0" xfId="0" applyFont="1" applyProtection="1"/>
    <xf numFmtId="0" fontId="20" fillId="0" borderId="0" xfId="0" applyFont="1" applyProtection="1"/>
    <xf numFmtId="0" fontId="0" fillId="0" borderId="0" xfId="0" applyProtection="1"/>
    <xf numFmtId="0" fontId="10" fillId="0" borderId="0" xfId="0" applyFont="1" applyProtection="1"/>
    <xf numFmtId="0" fontId="17" fillId="0" borderId="0" xfId="0" applyFont="1" applyAlignment="1" applyProtection="1">
      <alignment horizontal="right" vertical="center"/>
    </xf>
    <xf numFmtId="0" fontId="10" fillId="8" borderId="1" xfId="0" applyFont="1" applyFill="1" applyBorder="1" applyAlignment="1" applyProtection="1">
      <alignment horizontal="left" vertical="center"/>
    </xf>
    <xf numFmtId="0" fontId="10" fillId="7" borderId="2" xfId="0" applyFont="1" applyFill="1" applyBorder="1" applyAlignment="1" applyProtection="1">
      <alignment horizontal="left" vertical="center"/>
    </xf>
    <xf numFmtId="0" fontId="9" fillId="2" borderId="0" xfId="0" applyFont="1" applyFill="1" applyAlignment="1" applyProtection="1">
      <alignment horizontal="center" vertical="center" wrapText="1"/>
    </xf>
    <xf numFmtId="0" fontId="17" fillId="0" borderId="0" xfId="0" applyFont="1" applyAlignment="1" applyProtection="1">
      <alignment horizontal="right" vertical="center"/>
    </xf>
    <xf numFmtId="0" fontId="10" fillId="8" borderId="2" xfId="0" applyFont="1" applyFill="1" applyBorder="1" applyAlignment="1" applyProtection="1">
      <alignment horizontal="left" vertical="center"/>
    </xf>
    <xf numFmtId="0" fontId="10" fillId="0" borderId="3" xfId="0" applyFont="1" applyBorder="1" applyProtection="1"/>
    <xf numFmtId="0" fontId="8" fillId="0" borderId="0" xfId="0" applyFont="1" applyAlignment="1" applyProtection="1">
      <alignment horizontal="center"/>
    </xf>
    <xf numFmtId="0" fontId="10" fillId="0" borderId="0" xfId="0" applyFont="1" applyAlignment="1" applyProtection="1">
      <alignment horizontal="center"/>
    </xf>
    <xf numFmtId="0" fontId="0" fillId="0" borderId="0" xfId="0" applyAlignment="1" applyProtection="1">
      <alignment horizontal="center" vertical="top" wrapText="1"/>
    </xf>
    <xf numFmtId="0" fontId="0" fillId="7" borderId="4" xfId="0" applyFill="1" applyBorder="1" applyAlignment="1" applyProtection="1">
      <alignment horizontal="center" vertical="top" wrapText="1"/>
    </xf>
    <xf numFmtId="0" fontId="12" fillId="7" borderId="4" xfId="0" applyFont="1" applyFill="1" applyBorder="1" applyAlignment="1" applyProtection="1">
      <alignment horizontal="center" vertical="top" wrapText="1"/>
    </xf>
    <xf numFmtId="0" fontId="17" fillId="0" borderId="6" xfId="0" applyFont="1" applyBorder="1" applyAlignment="1" applyProtection="1">
      <alignment horizontal="right" vertical="top"/>
    </xf>
    <xf numFmtId="40" fontId="10" fillId="0" borderId="4" xfId="0" applyNumberFormat="1" applyFont="1" applyBorder="1" applyAlignment="1" applyProtection="1">
      <alignment vertical="top"/>
    </xf>
    <xf numFmtId="0" fontId="11" fillId="5" borderId="10" xfId="0" applyFont="1" applyFill="1" applyBorder="1" applyAlignment="1" applyProtection="1">
      <alignment horizontal="center" vertical="center"/>
    </xf>
    <xf numFmtId="0" fontId="11" fillId="5" borderId="2" xfId="0" applyFont="1" applyFill="1" applyBorder="1" applyAlignment="1" applyProtection="1">
      <alignment horizontal="center" vertical="center"/>
    </xf>
    <xf numFmtId="0" fontId="11" fillId="5" borderId="11" xfId="0" applyFont="1" applyFill="1" applyBorder="1" applyAlignment="1" applyProtection="1">
      <alignment horizontal="center" vertical="center"/>
    </xf>
    <xf numFmtId="0" fontId="17" fillId="0" borderId="8" xfId="0" applyFont="1" applyBorder="1" applyAlignment="1" applyProtection="1">
      <alignment horizontal="right" vertical="center"/>
    </xf>
    <xf numFmtId="6" fontId="10" fillId="0" borderId="4" xfId="0" applyNumberFormat="1" applyFont="1" applyBorder="1" applyAlignment="1" applyProtection="1">
      <alignment vertical="top"/>
    </xf>
    <xf numFmtId="0" fontId="17" fillId="0" borderId="4" xfId="0" applyFont="1" applyBorder="1" applyAlignment="1" applyProtection="1">
      <alignment horizontal="right" vertical="center"/>
    </xf>
    <xf numFmtId="0" fontId="17" fillId="0" borderId="7" xfId="0" applyFont="1" applyBorder="1" applyAlignment="1" applyProtection="1">
      <alignment horizontal="right" vertical="center"/>
    </xf>
    <xf numFmtId="6" fontId="10" fillId="0" borderId="6" xfId="0" applyNumberFormat="1" applyFont="1" applyBorder="1" applyAlignment="1" applyProtection="1">
      <alignment vertical="top"/>
    </xf>
    <xf numFmtId="0" fontId="17" fillId="0" borderId="5" xfId="0" applyFont="1" applyBorder="1" applyAlignment="1" applyProtection="1">
      <alignment horizontal="right" vertical="center"/>
    </xf>
    <xf numFmtId="6" fontId="10" fillId="0" borderId="5" xfId="0" applyNumberFormat="1" applyFont="1" applyBorder="1" applyAlignment="1" applyProtection="1">
      <alignment vertical="center"/>
    </xf>
    <xf numFmtId="0" fontId="11" fillId="0" borderId="0" xfId="0" applyFont="1" applyAlignment="1" applyProtection="1">
      <alignment horizontal="left" vertical="center"/>
    </xf>
    <xf numFmtId="0" fontId="19" fillId="0" borderId="0" xfId="0" applyFont="1" applyProtection="1"/>
    <xf numFmtId="0" fontId="20" fillId="0" borderId="0" xfId="0" applyFont="1" applyAlignment="1" applyProtection="1">
      <alignment horizontal="left" vertical="top" wrapText="1"/>
    </xf>
    <xf numFmtId="0" fontId="20" fillId="0" borderId="1" xfId="0" applyFont="1" applyBorder="1" applyAlignment="1" applyProtection="1">
      <alignment horizontal="left" vertical="top" wrapText="1"/>
    </xf>
    <xf numFmtId="0" fontId="8" fillId="4" borderId="12" xfId="0" applyFont="1" applyFill="1" applyBorder="1" applyAlignment="1" applyProtection="1">
      <alignment horizontal="left" vertical="top" wrapText="1"/>
    </xf>
    <xf numFmtId="0" fontId="10" fillId="4" borderId="3" xfId="0" applyFont="1" applyFill="1" applyBorder="1" applyAlignment="1" applyProtection="1">
      <alignment horizontal="left" vertical="top" wrapText="1"/>
    </xf>
    <xf numFmtId="0" fontId="10" fillId="4" borderId="13" xfId="0" applyFont="1" applyFill="1" applyBorder="1" applyAlignment="1" applyProtection="1">
      <alignment horizontal="left" vertical="top" wrapText="1"/>
    </xf>
    <xf numFmtId="0" fontId="10" fillId="4" borderId="14" xfId="0" applyFont="1" applyFill="1" applyBorder="1" applyAlignment="1" applyProtection="1">
      <alignment horizontal="left" vertical="top" wrapText="1"/>
    </xf>
    <xf numFmtId="0" fontId="10" fillId="4" borderId="0" xfId="0" applyFont="1" applyFill="1" applyAlignment="1" applyProtection="1">
      <alignment horizontal="left" vertical="top" wrapText="1"/>
    </xf>
    <xf numFmtId="0" fontId="10" fillId="4" borderId="15" xfId="0" applyFont="1" applyFill="1" applyBorder="1" applyAlignment="1" applyProtection="1">
      <alignment horizontal="left" vertical="top" wrapText="1"/>
    </xf>
    <xf numFmtId="0" fontId="8" fillId="4" borderId="14" xfId="0" applyFont="1" applyFill="1" applyBorder="1" applyAlignment="1" applyProtection="1">
      <alignment horizontal="left" vertical="top" wrapText="1"/>
    </xf>
    <xf numFmtId="0" fontId="8" fillId="4" borderId="0" xfId="0" applyFont="1" applyFill="1" applyAlignment="1" applyProtection="1">
      <alignment horizontal="left" vertical="top" wrapText="1"/>
    </xf>
    <xf numFmtId="0" fontId="8" fillId="4" borderId="14" xfId="0" applyFont="1" applyFill="1" applyBorder="1" applyAlignment="1" applyProtection="1">
      <alignment horizontal="left" vertical="top" wrapText="1"/>
    </xf>
    <xf numFmtId="40" fontId="10" fillId="12" borderId="4" xfId="0" applyNumberFormat="1" applyFont="1" applyFill="1" applyBorder="1" applyAlignment="1" applyProtection="1">
      <alignment vertical="top"/>
    </xf>
    <xf numFmtId="6" fontId="10" fillId="11" borderId="4" xfId="0" applyNumberFormat="1" applyFont="1" applyFill="1" applyBorder="1" applyAlignment="1" applyProtection="1">
      <alignment vertical="top"/>
    </xf>
    <xf numFmtId="6" fontId="10" fillId="12" borderId="4" xfId="0" applyNumberFormat="1" applyFont="1" applyFill="1" applyBorder="1" applyAlignment="1" applyProtection="1">
      <alignment vertical="top"/>
    </xf>
    <xf numFmtId="6" fontId="10" fillId="11" borderId="6" xfId="0" applyNumberFormat="1" applyFont="1" applyFill="1" applyBorder="1" applyAlignment="1" applyProtection="1">
      <alignment vertical="top"/>
    </xf>
    <xf numFmtId="0" fontId="16" fillId="3" borderId="1" xfId="1" applyFont="1" applyFill="1" applyBorder="1" applyProtection="1">
      <alignment horizontal="center" vertical="center"/>
      <protection locked="0"/>
    </xf>
    <xf numFmtId="0" fontId="16" fillId="3" borderId="1" xfId="1" applyFont="1" applyFill="1" applyBorder="1" applyProtection="1">
      <alignment horizontal="center" vertical="center"/>
      <protection locked="0"/>
    </xf>
    <xf numFmtId="165" fontId="27" fillId="0" borderId="51" xfId="13" applyNumberFormat="1" applyFont="1" applyFill="1" applyBorder="1" applyAlignment="1" applyProtection="1">
      <alignment horizontal="right" vertical="center" indent="3"/>
    </xf>
    <xf numFmtId="0" fontId="47" fillId="16" borderId="68" xfId="5" applyFont="1" applyFill="1" applyBorder="1" applyAlignment="1" applyProtection="1">
      <alignment horizontal="right" vertical="center"/>
    </xf>
    <xf numFmtId="0" fontId="47" fillId="16" borderId="69" xfId="5" applyFont="1" applyFill="1" applyBorder="1" applyAlignment="1" applyProtection="1">
      <alignment horizontal="right" vertical="center"/>
    </xf>
    <xf numFmtId="0" fontId="36" fillId="0" borderId="64" xfId="5" applyFont="1" applyBorder="1" applyAlignment="1" applyProtection="1">
      <alignment horizontal="right" vertical="center" wrapText="1"/>
    </xf>
    <xf numFmtId="0" fontId="36" fillId="0" borderId="65" xfId="5" applyFont="1" applyBorder="1" applyAlignment="1" applyProtection="1">
      <alignment horizontal="right" vertical="center" wrapText="1"/>
    </xf>
    <xf numFmtId="0" fontId="36" fillId="0" borderId="70" xfId="5" applyFont="1" applyBorder="1" applyAlignment="1" applyProtection="1">
      <alignment horizontal="right" vertical="center" wrapText="1"/>
    </xf>
    <xf numFmtId="0" fontId="36" fillId="0" borderId="64" xfId="5" applyFont="1" applyBorder="1" applyAlignment="1" applyProtection="1">
      <alignment horizontal="right" vertical="center"/>
    </xf>
    <xf numFmtId="0" fontId="36" fillId="0" borderId="65" xfId="5" applyFont="1" applyBorder="1" applyAlignment="1" applyProtection="1">
      <alignment horizontal="right" vertical="center"/>
    </xf>
    <xf numFmtId="0" fontId="36" fillId="0" borderId="66" xfId="5" applyFont="1" applyBorder="1" applyAlignment="1" applyProtection="1">
      <alignment horizontal="right" vertical="center"/>
    </xf>
    <xf numFmtId="42" fontId="36" fillId="0" borderId="45" xfId="5" applyNumberFormat="1" applyFont="1" applyBorder="1" applyAlignment="1" applyProtection="1">
      <alignment horizontal="center" vertical="center"/>
    </xf>
    <xf numFmtId="0" fontId="34" fillId="0" borderId="0" xfId="0" applyFont="1" applyProtection="1"/>
    <xf numFmtId="0" fontId="11" fillId="0" borderId="0" xfId="0" applyFont="1" applyAlignment="1" applyProtection="1">
      <alignment horizontal="center"/>
    </xf>
    <xf numFmtId="0" fontId="11" fillId="0" borderId="18" xfId="0" applyFont="1" applyBorder="1" applyAlignment="1" applyProtection="1">
      <alignment horizontal="center" wrapText="1"/>
    </xf>
    <xf numFmtId="0" fontId="11" fillId="0" borderId="19" xfId="0" applyFont="1" applyBorder="1" applyAlignment="1" applyProtection="1">
      <alignment horizontal="center" wrapText="1"/>
    </xf>
    <xf numFmtId="0" fontId="11" fillId="0" borderId="37" xfId="0" applyFont="1" applyBorder="1" applyAlignment="1" applyProtection="1">
      <alignment horizontal="center" wrapText="1"/>
    </xf>
    <xf numFmtId="0" fontId="11" fillId="0" borderId="36" xfId="0" applyFont="1" applyBorder="1" applyAlignment="1" applyProtection="1">
      <alignment horizontal="center" wrapText="1"/>
    </xf>
    <xf numFmtId="0" fontId="11" fillId="0" borderId="21" xfId="0" applyFont="1" applyBorder="1" applyAlignment="1" applyProtection="1">
      <alignment horizontal="center" wrapText="1"/>
    </xf>
    <xf numFmtId="0" fontId="11" fillId="0" borderId="21" xfId="0" applyFont="1" applyBorder="1" applyProtection="1"/>
    <xf numFmtId="164" fontId="8" fillId="0" borderId="21" xfId="2" applyNumberFormat="1" applyFont="1" applyFill="1" applyBorder="1" applyProtection="1"/>
    <xf numFmtId="0" fontId="0" fillId="0" borderId="0" xfId="0" applyAlignment="1" applyProtection="1">
      <alignment horizontal="center" wrapText="1"/>
    </xf>
    <xf numFmtId="0" fontId="8" fillId="5" borderId="0" xfId="9" applyFont="1" applyFill="1"/>
    <xf numFmtId="0" fontId="8" fillId="0" borderId="0" xfId="9" applyFont="1" applyBorder="1"/>
    <xf numFmtId="49" fontId="8" fillId="0" borderId="0" xfId="9" applyNumberFormat="1" applyFont="1" applyBorder="1" applyAlignment="1">
      <alignment horizontal="left" wrapText="1"/>
    </xf>
    <xf numFmtId="0" fontId="8" fillId="0" borderId="0" xfId="9" applyFont="1" applyBorder="1" applyAlignment="1">
      <alignment horizontal="left" vertical="center" wrapText="1"/>
    </xf>
    <xf numFmtId="0" fontId="16" fillId="0" borderId="0" xfId="10" applyFont="1" applyFill="1" applyBorder="1" applyAlignment="1" applyProtection="1">
      <alignment horizontal="left" wrapText="1"/>
    </xf>
    <xf numFmtId="0" fontId="8" fillId="0" borderId="71" xfId="9" applyFont="1" applyBorder="1"/>
    <xf numFmtId="0" fontId="11" fillId="0" borderId="72" xfId="9" applyFont="1" applyBorder="1"/>
    <xf numFmtId="0" fontId="8" fillId="0" borderId="73" xfId="9" applyFont="1" applyBorder="1"/>
    <xf numFmtId="0" fontId="8" fillId="0" borderId="74" xfId="9" applyFont="1" applyBorder="1"/>
    <xf numFmtId="0" fontId="8" fillId="0" borderId="75" xfId="9" applyFont="1" applyBorder="1"/>
    <xf numFmtId="49" fontId="8" fillId="0" borderId="75" xfId="9" applyNumberFormat="1" applyFont="1" applyBorder="1" applyAlignment="1">
      <alignment horizontal="left" wrapText="1"/>
    </xf>
    <xf numFmtId="0" fontId="8" fillId="0" borderId="75" xfId="9" applyFont="1" applyBorder="1" applyAlignment="1">
      <alignment horizontal="left" vertical="center" wrapText="1"/>
    </xf>
    <xf numFmtId="0" fontId="8" fillId="0" borderId="75" xfId="9" applyFont="1" applyBorder="1" applyAlignment="1">
      <alignment horizontal="justify" vertical="center"/>
    </xf>
    <xf numFmtId="49" fontId="16" fillId="0" borderId="75" xfId="10" applyNumberFormat="1" applyFont="1" applyBorder="1" applyAlignment="1" applyProtection="1">
      <alignment wrapText="1"/>
    </xf>
    <xf numFmtId="0" fontId="8" fillId="0" borderId="75" xfId="9" applyFont="1" applyBorder="1" applyAlignment="1">
      <alignment horizontal="left" vertical="center" wrapText="1"/>
    </xf>
    <xf numFmtId="0" fontId="16" fillId="0" borderId="75" xfId="10" applyFont="1" applyFill="1" applyBorder="1" applyAlignment="1" applyProtection="1">
      <alignment horizontal="left" wrapText="1"/>
    </xf>
    <xf numFmtId="0" fontId="8" fillId="0" borderId="76" xfId="9" applyFont="1" applyBorder="1"/>
    <xf numFmtId="0" fontId="16" fillId="0" borderId="77" xfId="10" applyFont="1" applyBorder="1" applyAlignment="1" applyProtection="1">
      <alignment horizontal="left" wrapText="1"/>
    </xf>
    <xf numFmtId="0" fontId="16" fillId="0" borderId="78" xfId="10" applyFont="1" applyBorder="1" applyAlignment="1" applyProtection="1">
      <alignment horizontal="left" wrapText="1"/>
    </xf>
  </cellXfs>
  <cellStyles count="17">
    <cellStyle name="Comma" xfId="8" builtinId="3"/>
    <cellStyle name="Currency" xfId="2" builtinId="4"/>
    <cellStyle name="Currency 2" xfId="4" xr:uid="{3228EEDD-ACEB-46A0-B97E-4C8679CEC76B}"/>
    <cellStyle name="Currency 3" xfId="13" xr:uid="{A45C7EFE-D3BA-4CAA-9E15-417442F01ECE}"/>
    <cellStyle name="Hyperlink 2" xfId="10" xr:uid="{E5174AD1-2678-42BF-B847-0EE75B905C38}"/>
    <cellStyle name="Hyperlink 3" xfId="12" xr:uid="{41F107D2-058E-40AE-9ED1-1F314305FEF6}"/>
    <cellStyle name="Line 1 Report Info Fill in" xfId="11" xr:uid="{4CD3C691-174B-47C6-9E07-E4F6F017B175}"/>
    <cellStyle name="Line 2 Report Information Fill In" xfId="1" xr:uid="{FA8020F7-44C0-4471-9594-47A03F7E94F3}"/>
    <cellStyle name="Normal" xfId="0" builtinId="0"/>
    <cellStyle name="Normal 10" xfId="14" xr:uid="{2E069BA0-7409-45D4-B024-458835445405}"/>
    <cellStyle name="Normal 10 2" xfId="5" xr:uid="{264F5FB8-BC5D-48FE-9D9B-E6632FD6C47D}"/>
    <cellStyle name="Normal 2" xfId="3" xr:uid="{52BF9E40-5829-4785-BB1E-D2EF1EA77D4A}"/>
    <cellStyle name="Normal 2 2" xfId="6" xr:uid="{C65282C7-9F07-4E42-B23D-8ED2C4F33B74}"/>
    <cellStyle name="Normal 2 3" xfId="16" xr:uid="{135B7881-EE4B-4220-9EB2-1DA5398F2669}"/>
    <cellStyle name="Normal 3" xfId="7" xr:uid="{B331E0AE-C908-4A19-A3EF-A53746551EF7}"/>
    <cellStyle name="Normal 4" xfId="9" xr:uid="{5555F8F5-CDCA-49EA-82B8-104F5F717120}"/>
    <cellStyle name="Normal 5" xfId="15" xr:uid="{C1975126-7B54-4566-B342-534B7D59A104}"/>
  </cellStyles>
  <dxfs count="7">
    <dxf>
      <font>
        <b/>
        <i val="0"/>
        <color rgb="FFFF0000"/>
      </font>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
      <fill>
        <patternFill>
          <bgColor theme="9" tint="0.59996337778862885"/>
        </patternFill>
      </fill>
      <border>
        <bottom style="thin">
          <color auto="1"/>
        </bottom>
        <vertical/>
        <horizontal/>
      </border>
    </dxf>
  </dxfs>
  <tableStyles count="0" defaultTableStyle="TableStyleMedium2" defaultPivotStyle="PivotStyleLight16"/>
  <colors>
    <mruColors>
      <color rgb="FF4CFEE9"/>
      <color rgb="FFFF33CC"/>
      <color rgb="FF002D7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3</xdr:col>
      <xdr:colOff>104978</xdr:colOff>
      <xdr:row>0</xdr:row>
      <xdr:rowOff>74209</xdr:rowOff>
    </xdr:from>
    <xdr:to>
      <xdr:col>3</xdr:col>
      <xdr:colOff>2198065</xdr:colOff>
      <xdr:row>3</xdr:row>
      <xdr:rowOff>84667</xdr:rowOff>
    </xdr:to>
    <xdr:pic>
      <xdr:nvPicPr>
        <xdr:cNvPr id="2" name="Picture 1">
          <a:extLst>
            <a:ext uri="{FF2B5EF4-FFF2-40B4-BE49-F238E27FC236}">
              <a16:creationId xmlns:a16="http://schemas.microsoft.com/office/drawing/2014/main" id="{DE67D0DF-94C1-4C45-8559-FA2073DBCD3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248478" y="74209"/>
          <a:ext cx="2093087" cy="6983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906FD1AF-8EAF-49F6-9362-9F36CF5A1B9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3" name="Picture 2">
          <a:extLst>
            <a:ext uri="{FF2B5EF4-FFF2-40B4-BE49-F238E27FC236}">
              <a16:creationId xmlns:a16="http://schemas.microsoft.com/office/drawing/2014/main" id="{223E8375-8FEB-4547-A1F9-21500F60ACCB}"/>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7CC89455-878C-49EE-92AC-F635A3BBD7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65DD06AD-75A6-45B2-8C4E-A58F92DFF2D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48DE7BEC-8594-42BB-98A2-5EDA3973ED02}"/>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12</xdr:col>
      <xdr:colOff>47624</xdr:colOff>
      <xdr:row>0</xdr:row>
      <xdr:rowOff>85725</xdr:rowOff>
    </xdr:from>
    <xdr:to>
      <xdr:col>13</xdr:col>
      <xdr:colOff>1157050</xdr:colOff>
      <xdr:row>3</xdr:row>
      <xdr:rowOff>155360</xdr:rowOff>
    </xdr:to>
    <xdr:pic>
      <xdr:nvPicPr>
        <xdr:cNvPr id="2" name="Picture 1">
          <a:extLst>
            <a:ext uri="{FF2B5EF4-FFF2-40B4-BE49-F238E27FC236}">
              <a16:creationId xmlns:a16="http://schemas.microsoft.com/office/drawing/2014/main" id="{373A9C13-444C-48FC-94BB-6AB7EB654D39}"/>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3268324" y="85725"/>
          <a:ext cx="2300051" cy="764960"/>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12</xdr:col>
      <xdr:colOff>57150</xdr:colOff>
      <xdr:row>0</xdr:row>
      <xdr:rowOff>85725</xdr:rowOff>
    </xdr:from>
    <xdr:to>
      <xdr:col>13</xdr:col>
      <xdr:colOff>1166576</xdr:colOff>
      <xdr:row>3</xdr:row>
      <xdr:rowOff>155360</xdr:rowOff>
    </xdr:to>
    <xdr:pic>
      <xdr:nvPicPr>
        <xdr:cNvPr id="2" name="Picture 1">
          <a:extLst>
            <a:ext uri="{FF2B5EF4-FFF2-40B4-BE49-F238E27FC236}">
              <a16:creationId xmlns:a16="http://schemas.microsoft.com/office/drawing/2014/main" id="{B6BBA110-E552-4027-8B65-0E89C760505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2496800" y="85725"/>
          <a:ext cx="2300051" cy="764960"/>
        </a:xfrm>
        <a:prstGeom prst="rect">
          <a:avLst/>
        </a:prstGeom>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3.xml.rels><?xml version="1.0" encoding="UTF-8" standalone="yes"?>
<Relationships xmlns="http://schemas.openxmlformats.org/package/2006/relationships"><Relationship Id="rId3" Type="http://schemas.openxmlformats.org/officeDocument/2006/relationships/hyperlink" Target="https://flccoc.org/clerks-budget/" TargetMode="External"/><Relationship Id="rId2" Type="http://schemas.openxmlformats.org/officeDocument/2006/relationships/hyperlink" Target="https://laws.flrules.org/2024/231" TargetMode="External"/><Relationship Id="rId1" Type="http://schemas.openxmlformats.org/officeDocument/2006/relationships/hyperlink" Target="https://livingwage.mit.edu/states/12" TargetMode="External"/><Relationship Id="rId5" Type="http://schemas.openxmlformats.org/officeDocument/2006/relationships/printerSettings" Target="../printerSettings/printerSettings2.bin"/><Relationship Id="rId4" Type="http://schemas.openxmlformats.org/officeDocument/2006/relationships/hyperlink" Target="https://flccoc.org/wp-content/uploads/2021/05/DFS-allowable-and-unallowable-expenditures-021621.pdf" TargetMode="Externa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31B0E93-C62C-40EE-BCCD-166668478222}">
  <sheetPr codeName="Sheet1">
    <tabColor rgb="FF92D050"/>
  </sheetPr>
  <dimension ref="A1:H68"/>
  <sheetViews>
    <sheetView workbookViewId="0">
      <selection sqref="A1:XFD1048576"/>
    </sheetView>
  </sheetViews>
  <sheetFormatPr defaultRowHeight="13.5" x14ac:dyDescent="0.25"/>
  <cols>
    <col min="1" max="1" width="11.375" bestFit="1" customWidth="1"/>
    <col min="2" max="4" width="9.875" bestFit="1" customWidth="1"/>
    <col min="5" max="5" width="25.625" customWidth="1"/>
    <col min="6" max="6" width="12.625" customWidth="1"/>
    <col min="8" max="8" width="17.875" customWidth="1"/>
  </cols>
  <sheetData>
    <row r="1" spans="1:8" x14ac:dyDescent="0.25">
      <c r="A1" s="1" t="s">
        <v>4</v>
      </c>
      <c r="B1" s="1" t="s">
        <v>5</v>
      </c>
      <c r="C1" s="1" t="s">
        <v>6</v>
      </c>
      <c r="D1" s="1" t="s">
        <v>7</v>
      </c>
      <c r="E1" s="1" t="s">
        <v>89</v>
      </c>
      <c r="F1" s="1" t="s">
        <v>83</v>
      </c>
      <c r="G1" s="1" t="s">
        <v>86</v>
      </c>
      <c r="H1" s="1" t="s">
        <v>120</v>
      </c>
    </row>
    <row r="2" spans="1:8" x14ac:dyDescent="0.25">
      <c r="A2" s="2">
        <v>1</v>
      </c>
      <c r="B2" s="2" t="s">
        <v>8</v>
      </c>
      <c r="C2" s="2" t="s">
        <v>8</v>
      </c>
      <c r="D2" s="2" t="s">
        <v>8</v>
      </c>
      <c r="E2" s="2" t="s">
        <v>108</v>
      </c>
      <c r="F2" s="2" t="s">
        <v>91</v>
      </c>
      <c r="G2" s="2" t="s">
        <v>87</v>
      </c>
      <c r="H2" s="2" t="s">
        <v>122</v>
      </c>
    </row>
    <row r="3" spans="1:8" x14ac:dyDescent="0.25">
      <c r="A3" s="2">
        <v>2</v>
      </c>
      <c r="B3" s="2" t="s">
        <v>9</v>
      </c>
      <c r="C3" s="2" t="s">
        <v>9</v>
      </c>
      <c r="D3" s="2" t="s">
        <v>9</v>
      </c>
      <c r="E3" s="2" t="s">
        <v>94</v>
      </c>
      <c r="F3" s="2" t="s">
        <v>92</v>
      </c>
      <c r="G3" s="2" t="s">
        <v>88</v>
      </c>
      <c r="H3" s="2" t="s">
        <v>123</v>
      </c>
    </row>
    <row r="4" spans="1:8" x14ac:dyDescent="0.25">
      <c r="A4" s="2">
        <v>3</v>
      </c>
      <c r="B4" s="2" t="s">
        <v>10</v>
      </c>
      <c r="C4" s="2" t="s">
        <v>10</v>
      </c>
      <c r="D4" s="2" t="s">
        <v>10</v>
      </c>
      <c r="E4" s="2" t="s">
        <v>107</v>
      </c>
      <c r="F4" s="2"/>
      <c r="H4" s="2" t="s">
        <v>124</v>
      </c>
    </row>
    <row r="5" spans="1:8" x14ac:dyDescent="0.25">
      <c r="A5" s="2">
        <v>4</v>
      </c>
      <c r="B5" s="2" t="s">
        <v>11</v>
      </c>
      <c r="C5" s="2" t="s">
        <v>11</v>
      </c>
      <c r="D5" s="2" t="s">
        <v>11</v>
      </c>
      <c r="E5" s="2" t="s">
        <v>109</v>
      </c>
      <c r="F5" s="2"/>
      <c r="H5" s="2" t="s">
        <v>121</v>
      </c>
    </row>
    <row r="6" spans="1:8" x14ac:dyDescent="0.25">
      <c r="A6" s="2">
        <v>5</v>
      </c>
      <c r="B6" s="2" t="s">
        <v>12</v>
      </c>
      <c r="C6" s="2" t="s">
        <v>12</v>
      </c>
      <c r="D6" s="2" t="s">
        <v>12</v>
      </c>
      <c r="E6" s="2" t="s">
        <v>116</v>
      </c>
      <c r="F6" s="2"/>
    </row>
    <row r="7" spans="1:8" x14ac:dyDescent="0.25">
      <c r="A7" s="2">
        <v>6</v>
      </c>
      <c r="B7" s="2" t="s">
        <v>13</v>
      </c>
      <c r="C7" s="2" t="s">
        <v>13</v>
      </c>
      <c r="D7" s="2" t="s">
        <v>13</v>
      </c>
      <c r="E7" s="2" t="s">
        <v>117</v>
      </c>
      <c r="F7" s="2"/>
    </row>
    <row r="8" spans="1:8" x14ac:dyDescent="0.25">
      <c r="A8" s="2">
        <v>7</v>
      </c>
      <c r="B8" s="2" t="s">
        <v>14</v>
      </c>
      <c r="C8" s="2" t="s">
        <v>14</v>
      </c>
      <c r="D8" s="2" t="s">
        <v>14</v>
      </c>
      <c r="E8" s="2" t="s">
        <v>84</v>
      </c>
      <c r="F8" s="2"/>
    </row>
    <row r="9" spans="1:8" x14ac:dyDescent="0.25">
      <c r="A9" s="2">
        <v>8</v>
      </c>
      <c r="B9" s="2" t="s">
        <v>15</v>
      </c>
      <c r="C9" s="2" t="s">
        <v>15</v>
      </c>
      <c r="D9" s="2" t="s">
        <v>15</v>
      </c>
      <c r="E9" s="2" t="s">
        <v>110</v>
      </c>
      <c r="F9" s="2"/>
    </row>
    <row r="10" spans="1:8" x14ac:dyDescent="0.25">
      <c r="A10" s="2">
        <v>9</v>
      </c>
      <c r="B10" s="2" t="s">
        <v>16</v>
      </c>
      <c r="C10" s="2" t="s">
        <v>16</v>
      </c>
      <c r="D10" s="2" t="s">
        <v>16</v>
      </c>
      <c r="E10" s="2" t="s">
        <v>118</v>
      </c>
      <c r="F10" s="2"/>
    </row>
    <row r="11" spans="1:8" x14ac:dyDescent="0.25">
      <c r="A11" s="2">
        <v>10</v>
      </c>
      <c r="B11" s="2" t="s">
        <v>17</v>
      </c>
      <c r="C11" s="2" t="s">
        <v>17</v>
      </c>
      <c r="D11" s="2" t="s">
        <v>17</v>
      </c>
      <c r="E11" s="2" t="s">
        <v>112</v>
      </c>
    </row>
    <row r="12" spans="1:8" x14ac:dyDescent="0.25">
      <c r="A12" s="2">
        <v>11</v>
      </c>
      <c r="B12" s="2" t="s">
        <v>18</v>
      </c>
      <c r="C12" s="2" t="s">
        <v>18</v>
      </c>
      <c r="D12" s="2" t="s">
        <v>18</v>
      </c>
    </row>
    <row r="13" spans="1:8" x14ac:dyDescent="0.25">
      <c r="A13" s="2">
        <v>12</v>
      </c>
      <c r="B13" s="2" t="s">
        <v>19</v>
      </c>
      <c r="C13" s="2" t="s">
        <v>19</v>
      </c>
      <c r="D13" s="2" t="s">
        <v>19</v>
      </c>
    </row>
    <row r="14" spans="1:8" x14ac:dyDescent="0.25">
      <c r="A14" s="2">
        <v>14</v>
      </c>
      <c r="B14" s="2" t="s">
        <v>20</v>
      </c>
      <c r="C14" s="2" t="s">
        <v>20</v>
      </c>
      <c r="D14" s="2" t="s">
        <v>21</v>
      </c>
    </row>
    <row r="15" spans="1:8" x14ac:dyDescent="0.25">
      <c r="A15" s="2">
        <v>15</v>
      </c>
      <c r="B15" s="2" t="s">
        <v>22</v>
      </c>
      <c r="C15" s="2" t="s">
        <v>22</v>
      </c>
      <c r="D15" s="2" t="s">
        <v>22</v>
      </c>
    </row>
    <row r="16" spans="1:8" x14ac:dyDescent="0.25">
      <c r="A16" s="2">
        <v>16</v>
      </c>
      <c r="B16" s="2" t="s">
        <v>23</v>
      </c>
      <c r="C16" s="2" t="s">
        <v>23</v>
      </c>
      <c r="D16" s="2" t="s">
        <v>23</v>
      </c>
    </row>
    <row r="17" spans="1:4" x14ac:dyDescent="0.25">
      <c r="A17" s="2">
        <v>17</v>
      </c>
      <c r="B17" s="2" t="s">
        <v>24</v>
      </c>
      <c r="C17" s="2" t="s">
        <v>24</v>
      </c>
      <c r="D17" s="2" t="s">
        <v>24</v>
      </c>
    </row>
    <row r="18" spans="1:4" x14ac:dyDescent="0.25">
      <c r="A18" s="2">
        <v>18</v>
      </c>
      <c r="B18" s="2" t="s">
        <v>25</v>
      </c>
      <c r="C18" s="2" t="s">
        <v>25</v>
      </c>
      <c r="D18" s="2" t="s">
        <v>25</v>
      </c>
    </row>
    <row r="19" spans="1:4" x14ac:dyDescent="0.25">
      <c r="A19" s="2">
        <v>19</v>
      </c>
      <c r="B19" s="2" t="s">
        <v>26</v>
      </c>
      <c r="C19" s="2" t="s">
        <v>26</v>
      </c>
      <c r="D19" s="2" t="s">
        <v>26</v>
      </c>
    </row>
    <row r="20" spans="1:4" x14ac:dyDescent="0.25">
      <c r="A20" s="2">
        <v>20</v>
      </c>
      <c r="B20" s="2" t="s">
        <v>27</v>
      </c>
      <c r="C20" s="2" t="s">
        <v>27</v>
      </c>
      <c r="D20" s="2" t="s">
        <v>27</v>
      </c>
    </row>
    <row r="21" spans="1:4" x14ac:dyDescent="0.25">
      <c r="A21" s="2">
        <v>21</v>
      </c>
      <c r="B21" s="2" t="s">
        <v>28</v>
      </c>
      <c r="C21" s="2" t="s">
        <v>28</v>
      </c>
      <c r="D21" s="2" t="s">
        <v>28</v>
      </c>
    </row>
    <row r="22" spans="1:4" x14ac:dyDescent="0.25">
      <c r="A22" s="2">
        <v>22</v>
      </c>
      <c r="B22" s="2" t="s">
        <v>29</v>
      </c>
      <c r="C22" s="2" t="s">
        <v>29</v>
      </c>
      <c r="D22" s="2" t="s">
        <v>29</v>
      </c>
    </row>
    <row r="23" spans="1:4" x14ac:dyDescent="0.25">
      <c r="A23" s="2">
        <v>23</v>
      </c>
      <c r="B23" s="2" t="s">
        <v>30</v>
      </c>
      <c r="C23" s="2" t="s">
        <v>30</v>
      </c>
      <c r="D23" s="2" t="s">
        <v>30</v>
      </c>
    </row>
    <row r="24" spans="1:4" x14ac:dyDescent="0.25">
      <c r="A24" s="2">
        <v>24</v>
      </c>
      <c r="B24" s="2" t="s">
        <v>31</v>
      </c>
      <c r="C24" s="2" t="s">
        <v>31</v>
      </c>
      <c r="D24" s="2" t="s">
        <v>31</v>
      </c>
    </row>
    <row r="25" spans="1:4" x14ac:dyDescent="0.25">
      <c r="A25" s="2">
        <v>25</v>
      </c>
      <c r="B25" s="2" t="s">
        <v>32</v>
      </c>
      <c r="C25" s="2" t="s">
        <v>32</v>
      </c>
      <c r="D25" s="2" t="s">
        <v>32</v>
      </c>
    </row>
    <row r="26" spans="1:4" x14ac:dyDescent="0.25">
      <c r="A26" s="2">
        <v>26</v>
      </c>
      <c r="B26" s="2" t="s">
        <v>33</v>
      </c>
      <c r="C26" s="2" t="s">
        <v>33</v>
      </c>
      <c r="D26" s="2" t="s">
        <v>33</v>
      </c>
    </row>
    <row r="27" spans="1:4" x14ac:dyDescent="0.25">
      <c r="A27" s="2">
        <v>27</v>
      </c>
      <c r="B27" s="2" t="s">
        <v>34</v>
      </c>
      <c r="C27" s="2" t="s">
        <v>34</v>
      </c>
      <c r="D27" s="2" t="s">
        <v>34</v>
      </c>
    </row>
    <row r="28" spans="1:4" x14ac:dyDescent="0.25">
      <c r="A28" s="2">
        <v>28</v>
      </c>
      <c r="B28" s="2" t="s">
        <v>35</v>
      </c>
      <c r="C28" s="2" t="s">
        <v>35</v>
      </c>
      <c r="D28" s="2" t="s">
        <v>35</v>
      </c>
    </row>
    <row r="29" spans="1:4" x14ac:dyDescent="0.25">
      <c r="A29" s="2">
        <v>29</v>
      </c>
      <c r="B29" s="2" t="s">
        <v>36</v>
      </c>
      <c r="C29" s="2" t="s">
        <v>36</v>
      </c>
      <c r="D29" s="2" t="s">
        <v>36</v>
      </c>
    </row>
    <row r="30" spans="1:4" x14ac:dyDescent="0.25">
      <c r="A30" s="2">
        <v>30</v>
      </c>
      <c r="B30" s="2" t="s">
        <v>37</v>
      </c>
      <c r="C30" s="2" t="s">
        <v>37</v>
      </c>
      <c r="D30" s="2" t="s">
        <v>37</v>
      </c>
    </row>
    <row r="31" spans="1:4" x14ac:dyDescent="0.25">
      <c r="A31" s="2">
        <v>31</v>
      </c>
      <c r="B31" s="2" t="s">
        <v>38</v>
      </c>
      <c r="C31" s="2" t="s">
        <v>38</v>
      </c>
      <c r="D31" s="2" t="s">
        <v>38</v>
      </c>
    </row>
    <row r="32" spans="1:4" x14ac:dyDescent="0.25">
      <c r="A32" s="2">
        <v>32</v>
      </c>
      <c r="B32" s="2" t="s">
        <v>39</v>
      </c>
      <c r="C32" s="2" t="s">
        <v>39</v>
      </c>
      <c r="D32" s="2" t="s">
        <v>39</v>
      </c>
    </row>
    <row r="33" spans="1:4" x14ac:dyDescent="0.25">
      <c r="A33" s="2">
        <v>33</v>
      </c>
      <c r="B33" s="2" t="s">
        <v>40</v>
      </c>
      <c r="C33" s="2" t="s">
        <v>40</v>
      </c>
      <c r="D33" s="2" t="s">
        <v>40</v>
      </c>
    </row>
    <row r="34" spans="1:4" x14ac:dyDescent="0.25">
      <c r="A34" s="2">
        <v>34</v>
      </c>
      <c r="B34" s="2" t="s">
        <v>41</v>
      </c>
      <c r="C34" s="2" t="s">
        <v>41</v>
      </c>
      <c r="D34" s="2" t="s">
        <v>41</v>
      </c>
    </row>
    <row r="35" spans="1:4" x14ac:dyDescent="0.25">
      <c r="A35" s="2">
        <v>35</v>
      </c>
      <c r="B35" s="2" t="s">
        <v>42</v>
      </c>
      <c r="C35" s="2" t="s">
        <v>42</v>
      </c>
      <c r="D35" s="2" t="s">
        <v>42</v>
      </c>
    </row>
    <row r="36" spans="1:4" x14ac:dyDescent="0.25">
      <c r="A36" s="2">
        <v>36</v>
      </c>
      <c r="B36" s="2" t="s">
        <v>43</v>
      </c>
      <c r="C36" s="2" t="s">
        <v>43</v>
      </c>
      <c r="D36" s="2" t="s">
        <v>43</v>
      </c>
    </row>
    <row r="37" spans="1:4" x14ac:dyDescent="0.25">
      <c r="A37" s="2">
        <v>37</v>
      </c>
      <c r="B37" s="2" t="s">
        <v>44</v>
      </c>
      <c r="C37" s="2" t="s">
        <v>44</v>
      </c>
      <c r="D37" s="2" t="s">
        <v>44</v>
      </c>
    </row>
    <row r="38" spans="1:4" x14ac:dyDescent="0.25">
      <c r="A38" s="2">
        <v>38</v>
      </c>
      <c r="B38" s="2" t="s">
        <v>45</v>
      </c>
      <c r="C38" s="2" t="s">
        <v>45</v>
      </c>
      <c r="D38" s="2" t="s">
        <v>45</v>
      </c>
    </row>
    <row r="39" spans="1:4" x14ac:dyDescent="0.25">
      <c r="A39" s="2">
        <v>39</v>
      </c>
      <c r="B39" s="2" t="s">
        <v>46</v>
      </c>
      <c r="C39" s="2" t="s">
        <v>46</v>
      </c>
      <c r="D39" s="2" t="s">
        <v>46</v>
      </c>
    </row>
    <row r="40" spans="1:4" x14ac:dyDescent="0.25">
      <c r="A40" s="2">
        <v>40</v>
      </c>
      <c r="B40" s="2" t="s">
        <v>47</v>
      </c>
      <c r="C40" s="2" t="s">
        <v>47</v>
      </c>
      <c r="D40" s="2" t="s">
        <v>47</v>
      </c>
    </row>
    <row r="41" spans="1:4" x14ac:dyDescent="0.25">
      <c r="A41" s="2">
        <v>41</v>
      </c>
      <c r="B41" s="2" t="s">
        <v>48</v>
      </c>
      <c r="C41" s="2" t="s">
        <v>48</v>
      </c>
      <c r="D41" s="2" t="s">
        <v>48</v>
      </c>
    </row>
    <row r="42" spans="1:4" x14ac:dyDescent="0.25">
      <c r="A42" s="2">
        <v>42</v>
      </c>
      <c r="B42" s="2" t="s">
        <v>49</v>
      </c>
      <c r="C42" s="2" t="s">
        <v>49</v>
      </c>
      <c r="D42" s="2" t="s">
        <v>49</v>
      </c>
    </row>
    <row r="43" spans="1:4" x14ac:dyDescent="0.25">
      <c r="A43" s="2">
        <v>43</v>
      </c>
      <c r="B43" s="2" t="s">
        <v>50</v>
      </c>
      <c r="C43" s="2" t="s">
        <v>50</v>
      </c>
      <c r="D43" s="2" t="s">
        <v>50</v>
      </c>
    </row>
    <row r="44" spans="1:4" x14ac:dyDescent="0.25">
      <c r="A44" s="2">
        <v>13</v>
      </c>
      <c r="B44" s="2" t="s">
        <v>51</v>
      </c>
      <c r="C44" s="2" t="s">
        <v>52</v>
      </c>
      <c r="D44" s="2" t="s">
        <v>52</v>
      </c>
    </row>
    <row r="45" spans="1:4" x14ac:dyDescent="0.25">
      <c r="A45" s="2">
        <v>44</v>
      </c>
      <c r="B45" s="2" t="s">
        <v>53</v>
      </c>
      <c r="C45" s="2" t="s">
        <v>53</v>
      </c>
      <c r="D45" s="2" t="s">
        <v>53</v>
      </c>
    </row>
    <row r="46" spans="1:4" x14ac:dyDescent="0.25">
      <c r="A46" s="2">
        <v>45</v>
      </c>
      <c r="B46" s="2" t="s">
        <v>54</v>
      </c>
      <c r="C46" s="2" t="s">
        <v>54</v>
      </c>
      <c r="D46" s="2" t="s">
        <v>54</v>
      </c>
    </row>
    <row r="47" spans="1:4" x14ac:dyDescent="0.25">
      <c r="A47" s="2">
        <v>46</v>
      </c>
      <c r="B47" s="2" t="s">
        <v>55</v>
      </c>
      <c r="C47" s="2" t="s">
        <v>55</v>
      </c>
      <c r="D47" s="2" t="s">
        <v>55</v>
      </c>
    </row>
    <row r="48" spans="1:4" x14ac:dyDescent="0.25">
      <c r="A48" s="2">
        <v>47</v>
      </c>
      <c r="B48" s="2" t="s">
        <v>56</v>
      </c>
      <c r="C48" s="2" t="s">
        <v>56</v>
      </c>
      <c r="D48" s="2" t="s">
        <v>56</v>
      </c>
    </row>
    <row r="49" spans="1:4" x14ac:dyDescent="0.25">
      <c r="A49" s="2">
        <v>48</v>
      </c>
      <c r="B49" s="2" t="s">
        <v>57</v>
      </c>
      <c r="C49" s="2" t="s">
        <v>57</v>
      </c>
      <c r="D49" s="2" t="s">
        <v>57</v>
      </c>
    </row>
    <row r="50" spans="1:4" x14ac:dyDescent="0.25">
      <c r="A50" s="2">
        <v>49</v>
      </c>
      <c r="B50" s="2" t="s">
        <v>58</v>
      </c>
      <c r="C50" s="2" t="s">
        <v>58</v>
      </c>
      <c r="D50" s="2" t="s">
        <v>58</v>
      </c>
    </row>
    <row r="51" spans="1:4" x14ac:dyDescent="0.25">
      <c r="A51" s="2">
        <v>50</v>
      </c>
      <c r="B51" s="2" t="s">
        <v>59</v>
      </c>
      <c r="C51" s="2" t="s">
        <v>59</v>
      </c>
      <c r="D51" s="2" t="s">
        <v>59</v>
      </c>
    </row>
    <row r="52" spans="1:4" x14ac:dyDescent="0.25">
      <c r="A52" s="2">
        <v>51</v>
      </c>
      <c r="B52" s="2" t="s">
        <v>60</v>
      </c>
      <c r="C52" s="2" t="s">
        <v>60</v>
      </c>
      <c r="D52" s="2" t="s">
        <v>60</v>
      </c>
    </row>
    <row r="53" spans="1:4" x14ac:dyDescent="0.25">
      <c r="A53" s="2">
        <v>52</v>
      </c>
      <c r="B53" s="2" t="s">
        <v>61</v>
      </c>
      <c r="C53" s="2" t="s">
        <v>61</v>
      </c>
      <c r="D53" s="2" t="s">
        <v>61</v>
      </c>
    </row>
    <row r="54" spans="1:4" x14ac:dyDescent="0.25">
      <c r="A54" s="2">
        <v>53</v>
      </c>
      <c r="B54" s="2" t="s">
        <v>62</v>
      </c>
      <c r="C54" s="2" t="s">
        <v>62</v>
      </c>
      <c r="D54" s="2" t="s">
        <v>62</v>
      </c>
    </row>
    <row r="55" spans="1:4" x14ac:dyDescent="0.25">
      <c r="A55" s="2">
        <v>54</v>
      </c>
      <c r="B55" s="2" t="s">
        <v>63</v>
      </c>
      <c r="C55" s="2" t="s">
        <v>63</v>
      </c>
      <c r="D55" s="2" t="s">
        <v>63</v>
      </c>
    </row>
    <row r="56" spans="1:4" x14ac:dyDescent="0.25">
      <c r="A56" s="2">
        <v>58</v>
      </c>
      <c r="B56" s="2" t="s">
        <v>64</v>
      </c>
      <c r="C56" s="2" t="s">
        <v>65</v>
      </c>
      <c r="D56" s="2" t="s">
        <v>66</v>
      </c>
    </row>
    <row r="57" spans="1:4" x14ac:dyDescent="0.25">
      <c r="A57" s="2">
        <v>59</v>
      </c>
      <c r="B57" s="2" t="s">
        <v>67</v>
      </c>
      <c r="C57" s="2" t="s">
        <v>68</v>
      </c>
      <c r="D57" s="2" t="s">
        <v>69</v>
      </c>
    </row>
    <row r="58" spans="1:4" x14ac:dyDescent="0.25">
      <c r="A58" s="2">
        <v>55</v>
      </c>
      <c r="B58" s="2" t="s">
        <v>70</v>
      </c>
      <c r="C58" s="2" t="s">
        <v>70</v>
      </c>
      <c r="D58" s="2" t="s">
        <v>70</v>
      </c>
    </row>
    <row r="59" spans="1:4" x14ac:dyDescent="0.25">
      <c r="A59" s="2">
        <v>56</v>
      </c>
      <c r="B59" s="2" t="s">
        <v>71</v>
      </c>
      <c r="C59" s="2" t="s">
        <v>71</v>
      </c>
      <c r="D59" s="2" t="s">
        <v>71</v>
      </c>
    </row>
    <row r="60" spans="1:4" x14ac:dyDescent="0.25">
      <c r="A60" s="2">
        <v>57</v>
      </c>
      <c r="B60" s="2" t="s">
        <v>72</v>
      </c>
      <c r="C60" s="2" t="s">
        <v>72</v>
      </c>
      <c r="D60" s="2" t="s">
        <v>72</v>
      </c>
    </row>
    <row r="61" spans="1:4" x14ac:dyDescent="0.25">
      <c r="A61" s="2">
        <v>60</v>
      </c>
      <c r="B61" s="2" t="s">
        <v>73</v>
      </c>
      <c r="C61" s="2" t="s">
        <v>73</v>
      </c>
      <c r="D61" s="2" t="s">
        <v>73</v>
      </c>
    </row>
    <row r="62" spans="1:4" x14ac:dyDescent="0.25">
      <c r="A62" s="2">
        <v>61</v>
      </c>
      <c r="B62" s="2" t="s">
        <v>74</v>
      </c>
      <c r="C62" s="2" t="s">
        <v>74</v>
      </c>
      <c r="D62" s="2" t="s">
        <v>74</v>
      </c>
    </row>
    <row r="63" spans="1:4" x14ac:dyDescent="0.25">
      <c r="A63" s="2">
        <v>62</v>
      </c>
      <c r="B63" s="2" t="s">
        <v>75</v>
      </c>
      <c r="C63" s="2" t="s">
        <v>75</v>
      </c>
      <c r="D63" s="2" t="s">
        <v>75</v>
      </c>
    </row>
    <row r="64" spans="1:4" x14ac:dyDescent="0.25">
      <c r="A64" s="2">
        <v>63</v>
      </c>
      <c r="B64" s="2" t="s">
        <v>76</v>
      </c>
      <c r="C64" s="2" t="s">
        <v>76</v>
      </c>
      <c r="D64" s="2" t="s">
        <v>76</v>
      </c>
    </row>
    <row r="65" spans="1:4" x14ac:dyDescent="0.25">
      <c r="A65" s="2">
        <v>64</v>
      </c>
      <c r="B65" s="2" t="s">
        <v>77</v>
      </c>
      <c r="C65" s="2" t="s">
        <v>77</v>
      </c>
      <c r="D65" s="2" t="s">
        <v>77</v>
      </c>
    </row>
    <row r="66" spans="1:4" x14ac:dyDescent="0.25">
      <c r="A66" s="2">
        <v>65</v>
      </c>
      <c r="B66" s="2" t="s">
        <v>78</v>
      </c>
      <c r="C66" s="2" t="s">
        <v>78</v>
      </c>
      <c r="D66" s="2" t="s">
        <v>78</v>
      </c>
    </row>
    <row r="67" spans="1:4" x14ac:dyDescent="0.25">
      <c r="A67" s="2">
        <v>66</v>
      </c>
      <c r="B67" s="2" t="s">
        <v>79</v>
      </c>
      <c r="C67" s="2" t="s">
        <v>79</v>
      </c>
      <c r="D67" s="2" t="s">
        <v>79</v>
      </c>
    </row>
    <row r="68" spans="1:4" x14ac:dyDescent="0.25">
      <c r="A68" s="2">
        <v>67</v>
      </c>
      <c r="B68" s="2" t="s">
        <v>80</v>
      </c>
      <c r="C68" s="2" t="s">
        <v>80</v>
      </c>
      <c r="D68" s="2" t="s">
        <v>80</v>
      </c>
    </row>
  </sheetData>
  <sheetProtection algorithmName="SHA-512" hashValue="ysSu0tKccWXH5Y+zXcyr/l/UwDwJUEx9BfD6l+GOX1H4xz/YfmfSJpeSJ7pnHQhKQikI3tzQ62h/AcNJTCRCaQ==" saltValue="KBjnQsAjgdVAK/xI1PbStQ==" spinCount="100000" sheet="1" objects="1" scenarios="1"/>
  <sortState xmlns:xlrd2="http://schemas.microsoft.com/office/spreadsheetml/2017/richdata2" ref="E2:E12">
    <sortCondition ref="E12"/>
  </sortState>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6775BF4-E65E-4015-984D-70D3E9FC48F7}">
  <sheetPr codeName="Sheet7">
    <pageSetUpPr fitToPage="1"/>
  </sheetPr>
  <dimension ref="A1:N49"/>
  <sheetViews>
    <sheetView zoomScaleNormal="100" workbookViewId="0">
      <selection activeCell="C23" sqref="C23"/>
    </sheetView>
  </sheetViews>
  <sheetFormatPr defaultRowHeight="16.5" x14ac:dyDescent="0.3"/>
  <cols>
    <col min="1" max="1" width="3.625" style="146" customWidth="1"/>
    <col min="2" max="2" width="13.625" style="146" customWidth="1"/>
    <col min="3" max="14" width="15.625" style="146" customWidth="1"/>
    <col min="15" max="16384" width="9" style="146"/>
  </cols>
  <sheetData>
    <row r="1" spans="1:14" s="143" customFormat="1" ht="19.5" x14ac:dyDescent="0.35">
      <c r="A1" s="140" t="str">
        <f>'Budget Issue #1 '!$A$1</f>
        <v>Clerk of Court Annual Budget Issues Request Form</v>
      </c>
      <c r="B1" s="140"/>
      <c r="C1" s="140"/>
      <c r="D1" s="140"/>
      <c r="E1" s="140"/>
      <c r="F1" s="141"/>
      <c r="G1" s="141"/>
      <c r="H1" s="141"/>
      <c r="I1" s="141"/>
      <c r="J1" s="142"/>
    </row>
    <row r="2" spans="1:14" s="143" customFormat="1" ht="19.5" x14ac:dyDescent="0.35">
      <c r="A2" s="140" t="str">
        <f>'Budget Issue #1 '!$A$2</f>
        <v>County Fiscal Year 2026-2027</v>
      </c>
      <c r="B2" s="140"/>
      <c r="C2" s="140"/>
      <c r="D2" s="140"/>
      <c r="E2" s="140"/>
      <c r="F2" s="141"/>
      <c r="G2" s="141"/>
      <c r="H2" s="141"/>
      <c r="I2" s="141"/>
      <c r="J2" s="142"/>
    </row>
    <row r="3" spans="1:14" s="144" customFormat="1" ht="15.75" x14ac:dyDescent="0.3"/>
    <row r="4" spans="1:14" x14ac:dyDescent="0.3">
      <c r="B4" s="147" t="s">
        <v>81</v>
      </c>
      <c r="C4" s="148" t="str">
        <f>IF(RevenueProjections!$C$5="","",RevenueProjections!$C$5)</f>
        <v/>
      </c>
      <c r="D4" s="148"/>
      <c r="E4" s="145"/>
      <c r="F4" s="145"/>
      <c r="G4" s="145"/>
      <c r="H4" s="145"/>
      <c r="I4" s="145"/>
      <c r="J4" s="145"/>
      <c r="K4" s="145"/>
    </row>
    <row r="5" spans="1:14" x14ac:dyDescent="0.3">
      <c r="B5" s="147" t="s">
        <v>82</v>
      </c>
      <c r="C5" s="149" t="str">
        <f>IF(RevenueProjections!$C$6="","",RevenueProjections!$C$6)</f>
        <v/>
      </c>
      <c r="D5" s="149"/>
      <c r="E5" s="145"/>
      <c r="F5" s="145"/>
      <c r="G5" s="145"/>
      <c r="H5" s="145"/>
      <c r="I5" s="145"/>
      <c r="J5" s="145"/>
      <c r="K5" s="145"/>
      <c r="M5" s="150" t="str">
        <f>'Budget Issue #1 '!M5:N6</f>
        <v>CCOC Form Version 1
Created 04/08/2026</v>
      </c>
      <c r="N5" s="150"/>
    </row>
    <row r="6" spans="1:14" x14ac:dyDescent="0.3">
      <c r="A6" s="151" t="s">
        <v>105</v>
      </c>
      <c r="B6" s="151"/>
      <c r="C6" s="152" t="str">
        <f>IF(RevenueProjections!$C$7="","",RevenueProjections!$C$7)</f>
        <v/>
      </c>
      <c r="D6" s="152"/>
      <c r="E6" s="145"/>
      <c r="F6" s="145"/>
      <c r="G6" s="145"/>
      <c r="H6" s="145"/>
      <c r="I6" s="145"/>
      <c r="J6" s="145"/>
      <c r="K6" s="145"/>
      <c r="M6" s="150"/>
      <c r="N6" s="150"/>
    </row>
    <row r="7" spans="1:14" x14ac:dyDescent="0.3">
      <c r="C7" s="153"/>
      <c r="D7" s="153"/>
      <c r="E7" s="145"/>
    </row>
    <row r="8" spans="1:14" x14ac:dyDescent="0.3">
      <c r="J8" s="155"/>
      <c r="K8" s="155"/>
    </row>
    <row r="10" spans="1:14" s="156" customFormat="1" ht="27" x14ac:dyDescent="0.25">
      <c r="C10" s="157" t="s">
        <v>95</v>
      </c>
      <c r="D10" s="157" t="s">
        <v>96</v>
      </c>
      <c r="E10" s="157" t="s">
        <v>97</v>
      </c>
      <c r="F10" s="157" t="s">
        <v>98</v>
      </c>
      <c r="G10" s="157" t="s">
        <v>99</v>
      </c>
      <c r="H10" s="157" t="s">
        <v>100</v>
      </c>
      <c r="I10" s="157" t="s">
        <v>101</v>
      </c>
      <c r="J10" s="157" t="s">
        <v>102</v>
      </c>
      <c r="K10" s="157" t="s">
        <v>103</v>
      </c>
      <c r="L10" s="158" t="s">
        <v>3</v>
      </c>
    </row>
    <row r="11" spans="1:14" x14ac:dyDescent="0.3">
      <c r="B11" s="159" t="s">
        <v>111</v>
      </c>
      <c r="C11" s="184">
        <f>'Budget Issue #1 '!$C$11+'Budget Issue #2 '!$C$11+'Budget Issue #3 '!$C$11+'Budget Issue #4 '!$C$11+'Budget Issue #5 '!$C$11+$C$23</f>
        <v>0</v>
      </c>
      <c r="D11" s="184">
        <f>'Budget Issue #1 '!$D$11+'Budget Issue #2 '!$D$11+'Budget Issue #3 '!$D$11+'Budget Issue #4 '!$D$11+'Budget Issue #5 '!$D$11+$D$23</f>
        <v>0</v>
      </c>
      <c r="E11" s="184">
        <f>'Budget Issue #1 '!$E$11+'Budget Issue #2 '!$E$11+'Budget Issue #3 '!$E$11+'Budget Issue #4 '!$E$11+'Budget Issue #5 '!$E$11+$E$23</f>
        <v>0</v>
      </c>
      <c r="F11" s="184">
        <f>'Budget Issue #1 '!$F$11+'Budget Issue #2 '!$F$11+'Budget Issue #3 '!$F$11+'Budget Issue #4 '!$F$11+'Budget Issue #5 '!$F$11+$F$23</f>
        <v>0</v>
      </c>
      <c r="G11" s="184">
        <f>'Budget Issue #1 '!$G$11+'Budget Issue #2 '!$G$11+'Budget Issue #3 '!$G$11+'Budget Issue #4 '!$G$11+'Budget Issue #5 '!$G$11+$G$23</f>
        <v>0</v>
      </c>
      <c r="H11" s="184">
        <f>'Budget Issue #1 '!$H$11+'Budget Issue #2 '!$H$11+'Budget Issue #3 '!$H$11+'Budget Issue #4 '!$H$11+'Budget Issue #5 '!$H$11+$H$23</f>
        <v>0</v>
      </c>
      <c r="I11" s="184">
        <f>'Budget Issue #1 '!$I$11+'Budget Issue #2 '!$I$11+'Budget Issue #3 '!$I$11+'Budget Issue #4 '!$I$11+'Budget Issue #5 '!$I$11+$I$23</f>
        <v>0</v>
      </c>
      <c r="J11" s="184">
        <f>'Budget Issue #1 '!$J$11+'Budget Issue #2 '!$J$11+'Budget Issue #3 '!$J$11+'Budget Issue #4 '!$J$11+'Budget Issue #5 '!$J$11+$J$23</f>
        <v>0</v>
      </c>
      <c r="K11" s="184">
        <f>'Budget Issue #1 '!$K$11+'Budget Issue #2 '!$K$11+'Budget Issue #3 '!$K$11+'Budget Issue #4 '!$K$11+'Budget Issue #5 '!$K$11+$K$23</f>
        <v>0</v>
      </c>
      <c r="L11" s="160">
        <f>SUM($C$11:$K$11)</f>
        <v>0</v>
      </c>
    </row>
    <row r="12" spans="1:14" ht="7.5" customHeight="1" x14ac:dyDescent="0.3">
      <c r="B12" s="161"/>
      <c r="C12" s="162"/>
      <c r="D12" s="162"/>
      <c r="E12" s="162"/>
      <c r="F12" s="162"/>
      <c r="G12" s="162"/>
      <c r="H12" s="162"/>
      <c r="I12" s="162"/>
      <c r="J12" s="162"/>
      <c r="K12" s="162"/>
      <c r="L12" s="163"/>
    </row>
    <row r="13" spans="1:14" x14ac:dyDescent="0.3">
      <c r="B13" s="164" t="s">
        <v>0</v>
      </c>
      <c r="C13" s="185">
        <f>'Budget Issue #1 '!$C$13+'Budget Issue #2 '!$C$13+'Budget Issue #3 '!$C$13+'Budget Issue #4 '!$C$13+'Budget Issue #5 '!$C$13+$C$25</f>
        <v>0</v>
      </c>
      <c r="D13" s="185">
        <f>'Budget Issue #1 '!$D$13+'Budget Issue #2 '!$D$13+'Budget Issue #3 '!$D$13+'Budget Issue #4 '!$D$13+'Budget Issue #5 '!$D$13+$D$25</f>
        <v>0</v>
      </c>
      <c r="E13" s="185">
        <f>'Budget Issue #1 '!$E$13+'Budget Issue #2 '!$E$13+'Budget Issue #3 '!$E$13+'Budget Issue #4 '!$E$13+'Budget Issue #5 '!$E$13+$E$25</f>
        <v>0</v>
      </c>
      <c r="F13" s="185">
        <f>'Budget Issue #1 '!$F$13+'Budget Issue #2 '!$F$13+'Budget Issue #3 '!$F$13+'Budget Issue #4 '!$F$13+'Budget Issue #5 '!$F$13+$F$25</f>
        <v>0</v>
      </c>
      <c r="G13" s="185">
        <f>'Budget Issue #1 '!$G$13+'Budget Issue #2 '!$G$13+'Budget Issue #3 '!$G$13+'Budget Issue #4 '!$G$13+'Budget Issue #5 '!$G$13+$G$25</f>
        <v>0</v>
      </c>
      <c r="H13" s="185">
        <f>'Budget Issue #1 '!$H$13+'Budget Issue #2 '!$H$13+'Budget Issue #3 '!$H$13+'Budget Issue #4 '!$H$13+'Budget Issue #5 '!$H$13+$H$25</f>
        <v>0</v>
      </c>
      <c r="I13" s="185">
        <f>'Budget Issue #1 '!$I$13+'Budget Issue #2 '!$I$13+'Budget Issue #3 '!$I$13+'Budget Issue #4 '!$I$13+'Budget Issue #5 '!$I$13+$I$25</f>
        <v>0</v>
      </c>
      <c r="J13" s="185">
        <f>'Budget Issue #1 '!$J$13+'Budget Issue #2 '!$J$13+'Budget Issue #3 '!$J$13+'Budget Issue #4 '!$J$13+'Budget Issue #5 '!$J$13+$J$25</f>
        <v>0</v>
      </c>
      <c r="K13" s="185">
        <f>'Budget Issue #1 '!$K$13+'Budget Issue #2 '!$K$13+'Budget Issue #3 '!$K$13+'Budget Issue #4 '!$K$13+'Budget Issue #5 '!$K$13+$K$25</f>
        <v>0</v>
      </c>
      <c r="L13" s="165">
        <f>SUM($C$13:$K$13)</f>
        <v>0</v>
      </c>
    </row>
    <row r="14" spans="1:14" x14ac:dyDescent="0.3">
      <c r="B14" s="166" t="s">
        <v>1</v>
      </c>
      <c r="C14" s="186">
        <f>'Budget Issue #1 '!$C$14+'Budget Issue #2 '!$C$14+'Budget Issue #3 '!$C$14+'Budget Issue #4 '!$C$14+'Budget Issue #5 '!$C$14+$C$26</f>
        <v>0</v>
      </c>
      <c r="D14" s="186">
        <f>'Budget Issue #1 '!$D$14+'Budget Issue #2 '!$D$14+'Budget Issue #3 '!$D$14+'Budget Issue #4 '!$D$14+'Budget Issue #5 '!$D$14+$D$26</f>
        <v>0</v>
      </c>
      <c r="E14" s="186">
        <f>'Budget Issue #1 '!$E$14+'Budget Issue #2 '!$E$14+'Budget Issue #3 '!$E$14+'Budget Issue #4 '!$E$14+'Budget Issue #5 '!$E$14+$E$26</f>
        <v>0</v>
      </c>
      <c r="F14" s="186">
        <f>'Budget Issue #1 '!$F$14+'Budget Issue #2 '!$F$14+'Budget Issue #3 '!$F$14+'Budget Issue #4 '!$F$14+'Budget Issue #5 '!$F$14+$F$26</f>
        <v>0</v>
      </c>
      <c r="G14" s="186">
        <f>'Budget Issue #1 '!$G$14+'Budget Issue #2 '!$G$14+'Budget Issue #3 '!$G$14+'Budget Issue #4 '!$G$14+'Budget Issue #5 '!$G$14+$G$26</f>
        <v>0</v>
      </c>
      <c r="H14" s="186">
        <f>'Budget Issue #1 '!$H$14+'Budget Issue #2 '!$H$14+'Budget Issue #3 '!$H$14+'Budget Issue #4 '!$H$14+'Budget Issue #5 '!$H$14+$H$26</f>
        <v>0</v>
      </c>
      <c r="I14" s="186">
        <f>'Budget Issue #1 '!$I$14+'Budget Issue #2 '!$I$14+'Budget Issue #3 '!$I$14+'Budget Issue #4 '!$I$14+'Budget Issue #5 '!$I$14+$I$26</f>
        <v>0</v>
      </c>
      <c r="J14" s="186">
        <f>'Budget Issue #1 '!$J$14+'Budget Issue #2 '!$J$14+'Budget Issue #3 '!$J$14+'Budget Issue #4 '!$J$14+'Budget Issue #5 '!$J$14+$J$26</f>
        <v>0</v>
      </c>
      <c r="K14" s="186">
        <f>'Budget Issue #1 '!$K$14+'Budget Issue #2 '!$K$14+'Budget Issue #3 '!$K$14+'Budget Issue #4 '!$K$14+'Budget Issue #5 '!$K$14+$K$26</f>
        <v>0</v>
      </c>
      <c r="L14" s="165">
        <f>SUM($C$14:$K$14)</f>
        <v>0</v>
      </c>
    </row>
    <row r="15" spans="1:14" ht="17.25" thickBot="1" x14ac:dyDescent="0.35">
      <c r="B15" s="167" t="s">
        <v>2</v>
      </c>
      <c r="C15" s="187">
        <f>'Budget Issue #1 '!$C$15+'Budget Issue #2 '!$C$15+'Budget Issue #3 '!$C$15+'Budget Issue #4 '!$C$15+'Budget Issue #5 '!$C$15+$C$27</f>
        <v>0</v>
      </c>
      <c r="D15" s="187">
        <f>'Budget Issue #1 '!$D$15+'Budget Issue #2 '!$D$15+'Budget Issue #3 '!$D$15+'Budget Issue #4 '!$D$15+'Budget Issue #5 '!$D$15+$D$27</f>
        <v>0</v>
      </c>
      <c r="E15" s="187">
        <f>'Budget Issue #1 '!$E$15+'Budget Issue #2 '!$E$15+'Budget Issue #3 '!$E$15+'Budget Issue #4 '!$E$15+'Budget Issue #5 '!$E$15+$E$27</f>
        <v>0</v>
      </c>
      <c r="F15" s="187">
        <f>'Budget Issue #1 '!$F$15+'Budget Issue #2 '!$F$15+'Budget Issue #3 '!$F$15+'Budget Issue #4 '!$F$15+'Budget Issue #5 '!$F$15+$F$27</f>
        <v>0</v>
      </c>
      <c r="G15" s="187">
        <f>'Budget Issue #1 '!$G$15+'Budget Issue #2 '!$G$15+'Budget Issue #3 '!$G$15+'Budget Issue #4 '!$G$15+'Budget Issue #5 '!$G$15+$G$27</f>
        <v>0</v>
      </c>
      <c r="H15" s="187">
        <f>'Budget Issue #1 '!$H$15+'Budget Issue #2 '!$H$15+'Budget Issue #3 '!$H$15+'Budget Issue #4 '!$H$15+'Budget Issue #5 '!$H$15+$H$27</f>
        <v>0</v>
      </c>
      <c r="I15" s="187">
        <f>'Budget Issue #1 '!$I$15+'Budget Issue #2 '!$I$15+'Budget Issue #3 '!$I$15+'Budget Issue #4 '!$I$15+'Budget Issue #5 '!$I$15+$I$27</f>
        <v>0</v>
      </c>
      <c r="J15" s="187">
        <f>'Budget Issue #1 '!$J$15+'Budget Issue #2 '!$J$15+'Budget Issue #3 '!$J$15+'Budget Issue #4 '!$J$15+'Budget Issue #5 '!$J$15+$J$27</f>
        <v>0</v>
      </c>
      <c r="K15" s="187">
        <f>'Budget Issue #1 '!$K$15+'Budget Issue #2 '!$K$15+'Budget Issue #3 '!$K$15+'Budget Issue #4 '!$K$15+'Budget Issue #5 '!$K$15+$K$27</f>
        <v>0</v>
      </c>
      <c r="L15" s="168">
        <f>SUM($C$15:$K$15)</f>
        <v>0</v>
      </c>
    </row>
    <row r="16" spans="1:14" ht="17.25" thickTop="1" x14ac:dyDescent="0.3">
      <c r="B16" s="169" t="s">
        <v>3</v>
      </c>
      <c r="C16" s="170">
        <f>SUM($C$13:$C$15)</f>
        <v>0</v>
      </c>
      <c r="D16" s="170">
        <f>SUM($D$13:$D$15)</f>
        <v>0</v>
      </c>
      <c r="E16" s="170">
        <f>SUM($E$13:$E$15)</f>
        <v>0</v>
      </c>
      <c r="F16" s="170">
        <f>SUM($F$13:$F$15)</f>
        <v>0</v>
      </c>
      <c r="G16" s="170">
        <f>SUM($G$13:$G$15)</f>
        <v>0</v>
      </c>
      <c r="H16" s="170">
        <f>SUM($H$13:$H$15)</f>
        <v>0</v>
      </c>
      <c r="I16" s="170">
        <f>SUM($I$13:$I$15)</f>
        <v>0</v>
      </c>
      <c r="J16" s="170">
        <f>SUM($J$13:$J$15)</f>
        <v>0</v>
      </c>
      <c r="K16" s="170">
        <f>SUM($K$13:$K$15)</f>
        <v>0</v>
      </c>
      <c r="L16" s="170">
        <f>SUM($L$13:$L$15)</f>
        <v>0</v>
      </c>
    </row>
    <row r="17" spans="1:13" x14ac:dyDescent="0.3">
      <c r="B17" s="145"/>
      <c r="C17" s="145"/>
      <c r="D17" s="145"/>
      <c r="E17" s="145"/>
      <c r="G17" s="145"/>
      <c r="H17" s="145"/>
      <c r="I17" s="145"/>
    </row>
    <row r="19" spans="1:13" s="172" customFormat="1" ht="19.5" x14ac:dyDescent="0.35">
      <c r="B19" s="171" t="s">
        <v>182</v>
      </c>
      <c r="C19" s="171"/>
      <c r="D19" s="171"/>
      <c r="E19" s="171"/>
      <c r="F19" s="171"/>
      <c r="G19" s="171"/>
      <c r="H19" s="171"/>
      <c r="I19" s="171"/>
    </row>
    <row r="20" spans="1:13" s="145" customFormat="1" ht="13.5" customHeight="1" x14ac:dyDescent="0.25"/>
    <row r="21" spans="1:13" s="145" customFormat="1" x14ac:dyDescent="0.3">
      <c r="A21" s="146"/>
      <c r="B21" s="146"/>
      <c r="C21" s="146"/>
      <c r="D21" s="146"/>
      <c r="E21" s="146"/>
      <c r="F21" s="146"/>
      <c r="G21" s="146"/>
      <c r="H21" s="146"/>
      <c r="I21" s="146"/>
      <c r="J21" s="146"/>
      <c r="K21" s="146"/>
      <c r="L21" s="146"/>
      <c r="M21" s="146"/>
    </row>
    <row r="22" spans="1:13" s="145" customFormat="1" ht="27" x14ac:dyDescent="0.25">
      <c r="A22" s="156"/>
      <c r="B22" s="156"/>
      <c r="C22" s="157" t="s">
        <v>95</v>
      </c>
      <c r="D22" s="157" t="s">
        <v>96</v>
      </c>
      <c r="E22" s="157" t="s">
        <v>97</v>
      </c>
      <c r="F22" s="157" t="s">
        <v>98</v>
      </c>
      <c r="G22" s="157" t="s">
        <v>99</v>
      </c>
      <c r="H22" s="157" t="s">
        <v>100</v>
      </c>
      <c r="I22" s="157" t="s">
        <v>101</v>
      </c>
      <c r="J22" s="157" t="s">
        <v>102</v>
      </c>
      <c r="K22" s="157" t="s">
        <v>103</v>
      </c>
      <c r="L22" s="158" t="s">
        <v>3</v>
      </c>
      <c r="M22" s="156"/>
    </row>
    <row r="23" spans="1:13" ht="16.5" customHeight="1" x14ac:dyDescent="0.3">
      <c r="B23" s="159" t="s">
        <v>111</v>
      </c>
      <c r="C23" s="3"/>
      <c r="D23" s="3"/>
      <c r="E23" s="3"/>
      <c r="F23" s="3"/>
      <c r="G23" s="3"/>
      <c r="H23" s="3"/>
      <c r="I23" s="3"/>
      <c r="J23" s="3"/>
      <c r="K23" s="3"/>
      <c r="L23" s="160">
        <f>SUM($C$23:$K$23)</f>
        <v>0</v>
      </c>
    </row>
    <row r="24" spans="1:13" ht="7.5" customHeight="1" x14ac:dyDescent="0.3">
      <c r="B24" s="161"/>
      <c r="C24" s="162"/>
      <c r="D24" s="162"/>
      <c r="E24" s="162"/>
      <c r="F24" s="162"/>
      <c r="G24" s="162"/>
      <c r="H24" s="162"/>
      <c r="I24" s="162"/>
      <c r="J24" s="162"/>
      <c r="K24" s="162"/>
      <c r="L24" s="163"/>
    </row>
    <row r="25" spans="1:13" x14ac:dyDescent="0.3">
      <c r="B25" s="164" t="s">
        <v>0</v>
      </c>
      <c r="C25" s="4"/>
      <c r="D25" s="4"/>
      <c r="E25" s="4"/>
      <c r="F25" s="4"/>
      <c r="G25" s="4"/>
      <c r="H25" s="4"/>
      <c r="I25" s="4"/>
      <c r="J25" s="4"/>
      <c r="K25" s="4"/>
      <c r="L25" s="165">
        <f>SUM($C$25:$K$25)</f>
        <v>0</v>
      </c>
    </row>
    <row r="26" spans="1:13" x14ac:dyDescent="0.3">
      <c r="B26" s="166" t="s">
        <v>1</v>
      </c>
      <c r="C26" s="5"/>
      <c r="D26" s="5"/>
      <c r="E26" s="5"/>
      <c r="F26" s="5"/>
      <c r="G26" s="5"/>
      <c r="H26" s="5"/>
      <c r="I26" s="5"/>
      <c r="J26" s="5"/>
      <c r="K26" s="5"/>
      <c r="L26" s="165">
        <f>SUM($C$26:$K$26)</f>
        <v>0</v>
      </c>
    </row>
    <row r="27" spans="1:13" ht="17.25" thickBot="1" x14ac:dyDescent="0.35">
      <c r="B27" s="167" t="s">
        <v>2</v>
      </c>
      <c r="C27" s="6"/>
      <c r="D27" s="6"/>
      <c r="E27" s="6"/>
      <c r="F27" s="6"/>
      <c r="G27" s="6"/>
      <c r="H27" s="6"/>
      <c r="I27" s="6"/>
      <c r="J27" s="6"/>
      <c r="K27" s="6"/>
      <c r="L27" s="168">
        <f>SUM($C$27:$K$27)</f>
        <v>0</v>
      </c>
    </row>
    <row r="28" spans="1:13" ht="17.25" thickTop="1" x14ac:dyDescent="0.3">
      <c r="B28" s="169" t="s">
        <v>3</v>
      </c>
      <c r="C28" s="170">
        <f>SUM($C$25:$C$27)</f>
        <v>0</v>
      </c>
      <c r="D28" s="170">
        <f>SUM($D$25:$D$27)</f>
        <v>0</v>
      </c>
      <c r="E28" s="170">
        <f>SUM($E$25:$E$27)</f>
        <v>0</v>
      </c>
      <c r="F28" s="170">
        <f>SUM($F$25:$F$27)</f>
        <v>0</v>
      </c>
      <c r="G28" s="170">
        <f>SUM($G$25:$G$27)</f>
        <v>0</v>
      </c>
      <c r="H28" s="170">
        <f>SUM($H$25:$H$27)</f>
        <v>0</v>
      </c>
      <c r="I28" s="170">
        <f>SUM($I$25:$I$27)</f>
        <v>0</v>
      </c>
      <c r="J28" s="170">
        <f>SUM($J$25:$J$27)</f>
        <v>0</v>
      </c>
      <c r="K28" s="170">
        <f>SUM($K$25:$K$27)</f>
        <v>0</v>
      </c>
      <c r="L28" s="170">
        <f>SUM($L$25:$L$27)</f>
        <v>0</v>
      </c>
    </row>
    <row r="29" spans="1:13" x14ac:dyDescent="0.3">
      <c r="B29" s="145"/>
      <c r="C29" s="145"/>
      <c r="D29" s="145"/>
      <c r="E29" s="145"/>
      <c r="G29" s="145"/>
      <c r="H29" s="145"/>
      <c r="I29" s="145"/>
    </row>
    <row r="30" spans="1:13" x14ac:dyDescent="0.3">
      <c r="B30" s="145"/>
      <c r="C30" s="145"/>
      <c r="D30" s="145"/>
      <c r="E30" s="145"/>
      <c r="F30" s="145"/>
      <c r="G30" s="145"/>
      <c r="H30" s="145"/>
      <c r="I30" s="145"/>
      <c r="J30" s="145"/>
      <c r="K30" s="145"/>
      <c r="L30" s="145"/>
      <c r="M30" s="145"/>
    </row>
    <row r="31" spans="1:13" x14ac:dyDescent="0.3">
      <c r="B31" s="145"/>
      <c r="C31" s="145"/>
      <c r="D31" s="145"/>
      <c r="E31" s="145"/>
      <c r="F31" s="145"/>
      <c r="G31" s="145"/>
      <c r="H31" s="145"/>
      <c r="I31" s="145"/>
      <c r="J31" s="145"/>
      <c r="K31" s="145"/>
      <c r="L31" s="145"/>
      <c r="M31" s="145"/>
    </row>
    <row r="32" spans="1:13" x14ac:dyDescent="0.3">
      <c r="B32" s="145"/>
      <c r="C32" s="145"/>
      <c r="D32" s="145"/>
      <c r="E32" s="145"/>
      <c r="F32" s="145"/>
      <c r="G32" s="145"/>
      <c r="H32" s="145"/>
      <c r="I32" s="145"/>
      <c r="J32" s="145"/>
      <c r="K32" s="145"/>
      <c r="L32" s="145"/>
      <c r="M32" s="145"/>
    </row>
    <row r="33" spans="2:13" x14ac:dyDescent="0.3">
      <c r="B33" s="145"/>
      <c r="C33" s="145"/>
      <c r="D33" s="145"/>
      <c r="E33" s="145"/>
      <c r="F33" s="145"/>
      <c r="G33" s="145"/>
      <c r="H33" s="145"/>
      <c r="I33" s="145"/>
      <c r="J33" s="145"/>
      <c r="K33" s="145"/>
      <c r="L33" s="145"/>
      <c r="M33" s="145"/>
    </row>
    <row r="34" spans="2:13" x14ac:dyDescent="0.3">
      <c r="B34" s="145"/>
      <c r="C34" s="145"/>
      <c r="D34" s="145"/>
      <c r="E34" s="145"/>
      <c r="F34" s="145"/>
      <c r="G34" s="145"/>
      <c r="H34" s="145"/>
      <c r="I34" s="145"/>
      <c r="J34" s="145"/>
      <c r="K34" s="145"/>
      <c r="L34" s="145"/>
      <c r="M34" s="145"/>
    </row>
    <row r="35" spans="2:13" x14ac:dyDescent="0.3">
      <c r="B35" s="145"/>
      <c r="C35" s="145"/>
      <c r="D35" s="145"/>
      <c r="E35" s="145"/>
      <c r="F35" s="145"/>
      <c r="G35" s="145"/>
      <c r="H35" s="145"/>
      <c r="I35" s="145"/>
      <c r="J35" s="145"/>
      <c r="K35" s="145"/>
      <c r="L35" s="145"/>
      <c r="M35" s="145"/>
    </row>
    <row r="36" spans="2:13" x14ac:dyDescent="0.3">
      <c r="B36" s="145"/>
      <c r="C36" s="145"/>
      <c r="D36" s="145"/>
      <c r="E36" s="145"/>
      <c r="F36" s="145"/>
      <c r="G36" s="145"/>
      <c r="H36" s="145"/>
      <c r="I36" s="145"/>
      <c r="J36" s="145"/>
      <c r="K36" s="145"/>
      <c r="L36" s="145"/>
      <c r="M36" s="145"/>
    </row>
    <row r="37" spans="2:13" x14ac:dyDescent="0.3">
      <c r="B37" s="145"/>
      <c r="C37" s="145"/>
      <c r="D37" s="145"/>
      <c r="E37" s="145"/>
      <c r="F37" s="145"/>
      <c r="G37" s="145"/>
      <c r="H37" s="145"/>
      <c r="I37" s="145"/>
      <c r="J37" s="145"/>
      <c r="K37" s="145"/>
      <c r="L37" s="145"/>
      <c r="M37" s="145"/>
    </row>
    <row r="38" spans="2:13" x14ac:dyDescent="0.3">
      <c r="B38" s="145"/>
      <c r="C38" s="145"/>
      <c r="D38" s="145"/>
      <c r="E38" s="145"/>
      <c r="F38" s="145"/>
      <c r="G38" s="145"/>
      <c r="H38" s="145"/>
      <c r="I38" s="145"/>
      <c r="J38" s="145"/>
      <c r="K38" s="145"/>
      <c r="L38" s="145"/>
      <c r="M38" s="145"/>
    </row>
    <row r="39" spans="2:13" x14ac:dyDescent="0.3">
      <c r="B39" s="145"/>
      <c r="C39" s="145"/>
      <c r="D39" s="145"/>
      <c r="E39" s="145"/>
      <c r="F39" s="145"/>
      <c r="G39" s="145"/>
      <c r="H39" s="145"/>
      <c r="I39" s="145"/>
      <c r="J39" s="145"/>
      <c r="K39" s="145"/>
      <c r="L39" s="145"/>
      <c r="M39" s="145"/>
    </row>
    <row r="40" spans="2:13" x14ac:dyDescent="0.3">
      <c r="B40" s="145"/>
      <c r="C40" s="145"/>
      <c r="D40" s="145"/>
      <c r="E40" s="145"/>
      <c r="F40" s="145"/>
      <c r="G40" s="145"/>
      <c r="H40" s="145"/>
      <c r="I40" s="145"/>
      <c r="J40" s="145"/>
      <c r="K40" s="145"/>
      <c r="L40" s="145"/>
      <c r="M40" s="145"/>
    </row>
    <row r="41" spans="2:13" x14ac:dyDescent="0.3">
      <c r="B41" s="145"/>
      <c r="C41" s="145"/>
      <c r="D41" s="145"/>
      <c r="E41" s="145"/>
      <c r="F41" s="145"/>
      <c r="G41" s="145"/>
      <c r="H41" s="145"/>
      <c r="I41" s="145"/>
      <c r="J41" s="145"/>
      <c r="K41" s="145"/>
      <c r="L41" s="145"/>
      <c r="M41" s="145"/>
    </row>
    <row r="42" spans="2:13" x14ac:dyDescent="0.3">
      <c r="B42" s="145"/>
      <c r="C42" s="145"/>
      <c r="D42" s="145"/>
      <c r="E42" s="145"/>
      <c r="F42" s="145"/>
      <c r="G42" s="145"/>
      <c r="H42" s="145"/>
      <c r="I42" s="145"/>
      <c r="J42" s="145"/>
      <c r="K42" s="145"/>
      <c r="L42" s="145"/>
      <c r="M42" s="145"/>
    </row>
    <row r="43" spans="2:13" x14ac:dyDescent="0.3">
      <c r="B43" s="145"/>
      <c r="C43" s="145"/>
      <c r="D43" s="145"/>
      <c r="E43" s="145"/>
      <c r="F43" s="145"/>
      <c r="G43" s="145"/>
      <c r="H43" s="145"/>
      <c r="I43" s="145"/>
      <c r="J43" s="145"/>
      <c r="K43" s="145"/>
      <c r="L43" s="145"/>
      <c r="M43" s="145"/>
    </row>
    <row r="44" spans="2:13" x14ac:dyDescent="0.3">
      <c r="B44" s="145"/>
      <c r="C44" s="145"/>
      <c r="D44" s="145"/>
      <c r="E44" s="145"/>
      <c r="F44" s="145"/>
      <c r="G44" s="145"/>
      <c r="H44" s="145"/>
      <c r="I44" s="145"/>
      <c r="J44" s="145"/>
      <c r="K44" s="145"/>
      <c r="L44" s="145"/>
      <c r="M44" s="145"/>
    </row>
    <row r="45" spans="2:13" x14ac:dyDescent="0.3">
      <c r="B45" s="145"/>
      <c r="C45" s="145"/>
      <c r="D45" s="145"/>
      <c r="E45" s="145"/>
      <c r="F45" s="145"/>
      <c r="G45" s="145"/>
      <c r="H45" s="145"/>
      <c r="I45" s="145"/>
      <c r="J45" s="145"/>
      <c r="K45" s="145"/>
      <c r="L45" s="145"/>
      <c r="M45" s="145"/>
    </row>
    <row r="46" spans="2:13" x14ac:dyDescent="0.3">
      <c r="B46" s="145"/>
      <c r="C46" s="145"/>
      <c r="D46" s="145"/>
      <c r="E46" s="145"/>
      <c r="F46" s="145"/>
      <c r="G46" s="145"/>
      <c r="H46" s="145"/>
      <c r="I46" s="145"/>
      <c r="J46" s="145"/>
      <c r="K46" s="145"/>
      <c r="L46" s="145"/>
      <c r="M46" s="145"/>
    </row>
    <row r="47" spans="2:13" x14ac:dyDescent="0.3">
      <c r="B47" s="145"/>
      <c r="C47" s="145"/>
      <c r="D47" s="145"/>
      <c r="E47" s="145"/>
      <c r="F47" s="145"/>
      <c r="G47" s="145"/>
      <c r="H47" s="145"/>
      <c r="I47" s="145"/>
      <c r="J47" s="145"/>
      <c r="K47" s="145"/>
      <c r="L47" s="145"/>
      <c r="M47" s="145"/>
    </row>
    <row r="48" spans="2:13" x14ac:dyDescent="0.3">
      <c r="B48" s="145"/>
      <c r="C48" s="145"/>
      <c r="D48" s="145"/>
      <c r="E48" s="145"/>
      <c r="F48" s="145"/>
      <c r="G48" s="145"/>
      <c r="H48" s="145"/>
      <c r="I48" s="145"/>
      <c r="J48" s="145"/>
      <c r="K48" s="145"/>
      <c r="L48" s="145"/>
      <c r="M48" s="145"/>
    </row>
    <row r="49" spans="2:13" x14ac:dyDescent="0.3">
      <c r="B49" s="145"/>
      <c r="C49" s="145"/>
      <c r="D49" s="145"/>
      <c r="E49" s="145"/>
      <c r="F49" s="145"/>
      <c r="G49" s="145"/>
      <c r="H49" s="145"/>
      <c r="I49" s="145"/>
      <c r="J49" s="145"/>
      <c r="K49" s="145"/>
      <c r="L49" s="145"/>
      <c r="M49" s="145"/>
    </row>
  </sheetData>
  <sheetProtection algorithmName="SHA-512" hashValue="54QKezvJuI7HKgOUMlahyPeQNz/XF4gKkjFvma+Ntef2mu/1910cojK/XWCTZj8c7potyBaFzuyQko4cHsJ5DA==" saltValue="zOB4b3QkStAco67FFSIpAA==" spinCount="100000" sheet="1" objects="1" scenarios="1" selectLockedCells="1"/>
  <mergeCells count="11">
    <mergeCell ref="M5:N6"/>
    <mergeCell ref="A6:B6"/>
    <mergeCell ref="B24:L24"/>
    <mergeCell ref="J8:K8"/>
    <mergeCell ref="B12:L12"/>
    <mergeCell ref="C5:D5"/>
    <mergeCell ref="C6:D6"/>
    <mergeCell ref="A1:E1"/>
    <mergeCell ref="A2:E2"/>
    <mergeCell ref="B19:I19"/>
    <mergeCell ref="C4:D4"/>
  </mergeCells>
  <conditionalFormatting sqref="J8:K8">
    <cfRule type="expression" dxfId="1" priority="1">
      <formula>$J$6="Other (Described Below)"</formula>
    </cfRule>
  </conditionalFormatting>
  <dataValidations count="2">
    <dataValidation type="decimal" operator="lessThan" allowBlank="1" showInputMessage="1" showErrorMessage="1" sqref="C11:K11 C23:K23" xr:uid="{53B28EBC-725A-48E7-9853-50223EA3CB5A}">
      <formula1>99999999999.99</formula1>
    </dataValidation>
    <dataValidation type="whole" operator="lessThan" allowBlank="1" showInputMessage="1" showErrorMessage="1" sqref="C25:K27 C13:K15" xr:uid="{B185EEB2-952E-4A51-9208-969A3F6D058A}">
      <formula1>99999999999</formula1>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D55607-24DD-41F9-A195-6C8509D621BA}">
  <sheetPr codeName="Sheet8">
    <pageSetUpPr fitToPage="1"/>
  </sheetPr>
  <dimension ref="A1:N30"/>
  <sheetViews>
    <sheetView workbookViewId="0">
      <selection activeCell="C6" sqref="C6:E6"/>
    </sheetView>
  </sheetViews>
  <sheetFormatPr defaultRowHeight="13.5" x14ac:dyDescent="0.25"/>
  <cols>
    <col min="1" max="1" width="3.625" style="145" customWidth="1"/>
    <col min="2" max="2" width="13.625" style="145" customWidth="1"/>
    <col min="3" max="3" width="15.875" style="145" customWidth="1"/>
    <col min="4" max="4" width="18.375" style="145" customWidth="1"/>
    <col min="5" max="5" width="14" style="145" customWidth="1"/>
    <col min="6" max="6" width="15.75" style="145" customWidth="1"/>
    <col min="7" max="7" width="19" style="145" customWidth="1"/>
    <col min="8" max="8" width="5.75" style="145" customWidth="1"/>
    <col min="9" max="9" width="17.375" style="145" customWidth="1"/>
    <col min="10" max="10" width="5.75" style="145" customWidth="1"/>
    <col min="11" max="11" width="18.5" style="145" customWidth="1"/>
    <col min="12" max="12" width="5.75" style="145" customWidth="1"/>
    <col min="13" max="15" width="15.625" style="145" customWidth="1"/>
    <col min="16" max="16384" width="9" style="145"/>
  </cols>
  <sheetData>
    <row r="1" spans="1:14" ht="19.5" x14ac:dyDescent="0.25">
      <c r="A1" s="140" t="str">
        <f>'Budget Issue #1 '!$A$1</f>
        <v>Clerk of Court Annual Budget Issues Request Form</v>
      </c>
      <c r="B1" s="140"/>
      <c r="C1" s="140"/>
      <c r="D1" s="140"/>
      <c r="E1" s="140"/>
    </row>
    <row r="2" spans="1:14" ht="19.5" x14ac:dyDescent="0.25">
      <c r="A2" s="140" t="str">
        <f>'Budget Issue #1 '!$A$2</f>
        <v>County Fiscal Year 2026-2027</v>
      </c>
      <c r="B2" s="140"/>
      <c r="C2" s="140"/>
      <c r="D2" s="140"/>
      <c r="E2" s="140"/>
    </row>
    <row r="3" spans="1:14" ht="15.75" x14ac:dyDescent="0.3">
      <c r="A3" s="144"/>
      <c r="B3" s="144"/>
      <c r="C3" s="144"/>
      <c r="D3" s="144"/>
      <c r="E3" s="144"/>
    </row>
    <row r="4" spans="1:14" ht="16.5" x14ac:dyDescent="0.3">
      <c r="A4" s="146"/>
      <c r="B4" s="147" t="s">
        <v>81</v>
      </c>
      <c r="C4" s="148" t="str">
        <f>'Budget Issue #1 '!$C$4</f>
        <v/>
      </c>
      <c r="D4" s="148"/>
      <c r="E4" s="148"/>
    </row>
    <row r="5" spans="1:14" ht="16.5" x14ac:dyDescent="0.3">
      <c r="A5" s="146"/>
      <c r="B5" s="147" t="s">
        <v>82</v>
      </c>
      <c r="C5" s="149" t="str">
        <f>'Budget Issue #1 '!$C$5</f>
        <v/>
      </c>
      <c r="D5" s="149"/>
      <c r="E5" s="149"/>
      <c r="M5" s="150" t="str">
        <f>'Budget Issue #1 '!M5:N6</f>
        <v>CCOC Form Version 1
Created 04/08/2026</v>
      </c>
      <c r="N5" s="150"/>
    </row>
    <row r="6" spans="1:14" ht="16.5" x14ac:dyDescent="0.25">
      <c r="A6" s="151" t="s">
        <v>105</v>
      </c>
      <c r="B6" s="151"/>
      <c r="C6" s="152" t="str">
        <f>'Budget Issue #1 '!$C$6</f>
        <v/>
      </c>
      <c r="D6" s="152"/>
      <c r="E6" s="152"/>
      <c r="M6" s="150"/>
      <c r="N6" s="150"/>
    </row>
    <row r="7" spans="1:14" ht="16.5" x14ac:dyDescent="0.3">
      <c r="A7" s="146"/>
      <c r="B7" s="146"/>
      <c r="C7" s="153"/>
      <c r="D7" s="153"/>
      <c r="E7" s="153"/>
    </row>
    <row r="8" spans="1:14" ht="16.5" x14ac:dyDescent="0.3">
      <c r="A8" s="146"/>
      <c r="B8" s="146"/>
      <c r="C8" s="146"/>
      <c r="D8" s="146"/>
      <c r="E8" s="146"/>
    </row>
    <row r="9" spans="1:14" ht="20.25" thickBot="1" x14ac:dyDescent="0.4">
      <c r="A9" s="146"/>
      <c r="B9" s="146"/>
      <c r="C9" s="200" t="s">
        <v>165</v>
      </c>
      <c r="D9" s="146"/>
      <c r="E9" s="146"/>
    </row>
    <row r="10" spans="1:14" ht="83.25" thickBot="1" x14ac:dyDescent="0.35">
      <c r="C10" s="201"/>
      <c r="D10" s="202" t="s">
        <v>125</v>
      </c>
      <c r="E10" s="203" t="str">
        <f>MID('Budget Issue #1 '!$A$2,20,4)&amp;" Calculated FRS Increase"</f>
        <v>2026 Calculated FRS Increase</v>
      </c>
      <c r="F10" s="204" t="s">
        <v>131</v>
      </c>
      <c r="G10" s="205" t="s">
        <v>126</v>
      </c>
      <c r="H10" s="201"/>
      <c r="I10" s="206" t="s">
        <v>224</v>
      </c>
      <c r="J10" s="201"/>
      <c r="K10" s="206" t="s">
        <v>132</v>
      </c>
      <c r="L10" s="201"/>
    </row>
    <row r="11" spans="1:14" ht="17.25" thickBot="1" x14ac:dyDescent="0.35">
      <c r="C11" s="207" t="s">
        <v>127</v>
      </c>
      <c r="D11" s="56" t="str">
        <f>IF('Budget Issue #1 '!$C$4="","",VLOOKUP('Budget Issue #1 '!$C$4,'BudgetLookUpData (Hidden) '!$A$2:$H$68,3,FALSE))</f>
        <v/>
      </c>
      <c r="E11" s="57" t="str">
        <f>IF('Budget Issue #1 '!$C$4="","",VLOOKUP('Budget Issue #1 '!$C$4,'BudgetLookUpData (Hidden) '!$A$2:$H$68,4,FALSE))</f>
        <v/>
      </c>
      <c r="F11" s="58">
        <f>'Budget Issues Summary'!$L$16</f>
        <v>0</v>
      </c>
      <c r="G11" s="59" t="str">
        <f>IFERROR($D$11+$E$11+$F$11,"")</f>
        <v/>
      </c>
      <c r="H11" s="60"/>
      <c r="I11" s="208">
        <f>RevenueProjections!$D$16+RevenueProjections!$D$28</f>
        <v>0</v>
      </c>
      <c r="J11" s="60"/>
      <c r="K11" s="61">
        <f>IFERROR($I$11-$G$11,0)</f>
        <v>0</v>
      </c>
      <c r="L11" s="60"/>
    </row>
    <row r="14" spans="1:14" x14ac:dyDescent="0.25">
      <c r="I14" s="156"/>
    </row>
    <row r="15" spans="1:14" x14ac:dyDescent="0.25">
      <c r="I15" s="156"/>
    </row>
    <row r="16" spans="1:14" x14ac:dyDescent="0.25">
      <c r="I16" s="156"/>
    </row>
    <row r="17" spans="3:12" x14ac:dyDescent="0.25">
      <c r="I17" s="156"/>
    </row>
    <row r="18" spans="3:12" x14ac:dyDescent="0.25">
      <c r="I18" s="156"/>
    </row>
    <row r="20" spans="3:12" ht="20.25" thickBot="1" x14ac:dyDescent="0.4">
      <c r="C20" s="200" t="s">
        <v>164</v>
      </c>
    </row>
    <row r="21" spans="3:12" ht="66.75" thickBot="1" x14ac:dyDescent="0.35">
      <c r="C21" s="201"/>
      <c r="D21" s="202" t="s">
        <v>166</v>
      </c>
      <c r="E21" s="204" t="s">
        <v>163</v>
      </c>
      <c r="F21" s="205" t="s">
        <v>186</v>
      </c>
      <c r="H21" s="201"/>
      <c r="J21" s="201"/>
      <c r="L21" s="201"/>
    </row>
    <row r="22" spans="3:12" ht="17.25" thickBot="1" x14ac:dyDescent="0.35">
      <c r="C22" s="207" t="s">
        <v>127</v>
      </c>
      <c r="D22" s="62" t="str">
        <f>IF('Budget Issue #1 '!$C$4="","",VLOOKUP('Budget Issue #1 '!$C$4,'BudgetLookUpData (Hidden) '!$A$2:$H$68,6,FALSE))</f>
        <v/>
      </c>
      <c r="E22" s="63">
        <f>'Budget Issues Summary'!$L$11+'Budget Issues Summary'!$L$23</f>
        <v>0</v>
      </c>
      <c r="F22" s="64" t="str">
        <f>IFERROR($D$22+$E$22,"")</f>
        <v/>
      </c>
      <c r="H22" s="60"/>
      <c r="J22" s="60"/>
      <c r="L22" s="60"/>
    </row>
    <row r="25" spans="3:12" ht="13.5" customHeight="1" x14ac:dyDescent="0.25">
      <c r="D25" s="209" t="str">
        <f>"Data from "&amp;(ReportInfoBasic!$N$2-1)&amp;"-"&amp;(ReportInfoBasic!$N$2-2000)&amp;" Operational Budgets. Court Allocated FTE excluding Hourly Non-Benefit Eligible OPS positions."</f>
        <v>Data from 2025-26 Operational Budgets. Court Allocated FTE excluding Hourly Non-Benefit Eligible OPS positions.</v>
      </c>
    </row>
    <row r="26" spans="3:12" x14ac:dyDescent="0.25">
      <c r="D26" s="209"/>
    </row>
    <row r="27" spans="3:12" x14ac:dyDescent="0.25">
      <c r="D27" s="209"/>
    </row>
    <row r="28" spans="3:12" x14ac:dyDescent="0.25">
      <c r="D28" s="209"/>
    </row>
    <row r="29" spans="3:12" x14ac:dyDescent="0.25">
      <c r="D29" s="209"/>
    </row>
    <row r="30" spans="3:12" x14ac:dyDescent="0.25">
      <c r="D30" s="209"/>
    </row>
  </sheetData>
  <sheetProtection algorithmName="SHA-512" hashValue="RpvDQlSRvTIESQWrb+qz0dMO7Qew0w476q8nlz0gPZIYt9g38E2tvDfLHzoFet0rYGrreW2q1INOKFfkjjpSRQ==" saltValue="DzVOyvRF5tPLQIFjZLsd+A==" spinCount="100000" sheet="1" objects="1" scenarios="1"/>
  <mergeCells count="8">
    <mergeCell ref="D25:D30"/>
    <mergeCell ref="M5:N6"/>
    <mergeCell ref="A1:E1"/>
    <mergeCell ref="A2:E2"/>
    <mergeCell ref="C4:E4"/>
    <mergeCell ref="C5:E5"/>
    <mergeCell ref="A6:B6"/>
    <mergeCell ref="C6:E6"/>
  </mergeCells>
  <conditionalFormatting sqref="K11">
    <cfRule type="cellIs" dxfId="0" priority="2" operator="lessThan">
      <formula>0</formula>
    </cfRule>
  </conditionalFormatting>
  <pageMargins left="0.7" right="0.7" top="0.75" bottom="0.75" header="0.3" footer="0.3"/>
  <pageSetup scale="63" fitToHeight="0" orientation="landscape"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0E65772-927B-44BE-9BBD-127B3810F29B}">
  <sheetPr codeName="Sheet10">
    <tabColor rgb="FF00B050"/>
    <pageSetUpPr fitToPage="1"/>
  </sheetPr>
  <dimension ref="A1:H73"/>
  <sheetViews>
    <sheetView zoomScale="130" zoomScaleNormal="130" zoomScalePageLayoutView="55" workbookViewId="0">
      <pane xSplit="3" ySplit="1" topLeftCell="D2" activePane="bottomRight" state="frozen"/>
      <selection pane="topRight" activeCell="C1" sqref="C1"/>
      <selection pane="bottomLeft" activeCell="A2" sqref="A2"/>
      <selection pane="bottomRight" activeCell="F2" sqref="F2"/>
    </sheetView>
  </sheetViews>
  <sheetFormatPr defaultColWidth="2" defaultRowHeight="13.5" x14ac:dyDescent="0.25"/>
  <cols>
    <col min="1" max="1" width="11.625" style="21" customWidth="1"/>
    <col min="2" max="2" width="8.625" style="21" customWidth="1"/>
    <col min="3" max="3" width="5.5" style="21" customWidth="1"/>
    <col min="4" max="4" width="14.625" style="21" customWidth="1"/>
    <col min="5" max="6" width="11.25" style="21" customWidth="1"/>
    <col min="7" max="7" width="14.5" style="21" customWidth="1"/>
    <col min="8" max="8" width="12.625" style="21" customWidth="1"/>
    <col min="9" max="16384" width="2" style="21"/>
  </cols>
  <sheetData>
    <row r="1" spans="1:8" s="12" customFormat="1" ht="54.75" thickBot="1" x14ac:dyDescent="0.3">
      <c r="A1" s="7" t="s">
        <v>128</v>
      </c>
      <c r="B1" s="7" t="s">
        <v>218</v>
      </c>
      <c r="C1" s="8" t="s">
        <v>129</v>
      </c>
      <c r="D1" s="9" t="str">
        <f>"CFY "&amp;(ReportInfoBasic!N2-1)&amp;"-"&amp;(ReportInfoBasic!N2-2000)&amp;" Revenue-Limited Budget"</f>
        <v>CFY 2025-26 Revenue-Limited Budget</v>
      </c>
      <c r="E1" s="10" t="str">
        <f>"CFY "&amp;(ReportInfoBasic!$N$2)&amp;"-"&amp;(ReportInfoBasic!$N$2-1999)&amp;
"
FRS 
Increase"</f>
        <v>CFY 2026-27
FRS 
Increase</v>
      </c>
      <c r="F1" s="86" t="str">
        <f>"CFY "&amp;(ReportInfoBasic!$N$2)&amp;"-"&amp;(ReportInfoBasic!$N$2-1999)&amp;"
Additional Judges"</f>
        <v>CFY 2026-27
Additional Judges</v>
      </c>
      <c r="G1" s="11" t="s">
        <v>3</v>
      </c>
      <c r="H1" s="53" t="str">
        <f>"CFY "&amp;(ReportInfoBasic!N2-1)&amp;"-"&amp;(ReportInfoBasic!N2-2000)&amp;" Operationally Budgeted FTEs"</f>
        <v>CFY 2025-26 Operationally Budgeted FTEs</v>
      </c>
    </row>
    <row r="2" spans="1:8" s="15" customFormat="1" ht="13.5" customHeight="1" x14ac:dyDescent="0.25">
      <c r="A2" s="13" t="s">
        <v>8</v>
      </c>
      <c r="B2" s="75">
        <v>1</v>
      </c>
      <c r="C2" s="14">
        <v>5</v>
      </c>
      <c r="D2" s="80"/>
      <c r="E2" s="18"/>
      <c r="F2" s="18"/>
      <c r="G2" s="83">
        <f t="shared" ref="G2:G33" si="0">D2+E2</f>
        <v>0</v>
      </c>
      <c r="H2" s="65"/>
    </row>
    <row r="3" spans="1:8" s="16" customFormat="1" ht="13.5" customHeight="1" x14ac:dyDescent="0.25">
      <c r="A3" s="13" t="s">
        <v>9</v>
      </c>
      <c r="B3" s="75">
        <v>2</v>
      </c>
      <c r="C3" s="14">
        <v>2</v>
      </c>
      <c r="D3" s="80"/>
      <c r="E3" s="18"/>
      <c r="F3" s="18"/>
      <c r="G3" s="83">
        <f t="shared" si="0"/>
        <v>0</v>
      </c>
      <c r="H3" s="55"/>
    </row>
    <row r="4" spans="1:8" s="17" customFormat="1" ht="13.5" customHeight="1" x14ac:dyDescent="0.25">
      <c r="A4" s="13" t="s">
        <v>10</v>
      </c>
      <c r="B4" s="75">
        <v>3</v>
      </c>
      <c r="C4" s="14">
        <v>5</v>
      </c>
      <c r="D4" s="80"/>
      <c r="E4" s="18"/>
      <c r="F4" s="18"/>
      <c r="G4" s="83">
        <f t="shared" si="0"/>
        <v>0</v>
      </c>
      <c r="H4" s="55"/>
    </row>
    <row r="5" spans="1:8" s="15" customFormat="1" ht="13.5" customHeight="1" x14ac:dyDescent="0.25">
      <c r="A5" s="13" t="s">
        <v>11</v>
      </c>
      <c r="B5" s="75">
        <v>4</v>
      </c>
      <c r="C5" s="14">
        <v>3</v>
      </c>
      <c r="D5" s="80"/>
      <c r="E5" s="18"/>
      <c r="F5" s="18"/>
      <c r="G5" s="83">
        <f t="shared" si="0"/>
        <v>0</v>
      </c>
      <c r="H5" s="55"/>
    </row>
    <row r="6" spans="1:8" s="15" customFormat="1" ht="13.5" customHeight="1" x14ac:dyDescent="0.25">
      <c r="A6" s="13" t="s">
        <v>12</v>
      </c>
      <c r="B6" s="75">
        <v>5</v>
      </c>
      <c r="C6" s="14">
        <v>6</v>
      </c>
      <c r="D6" s="81"/>
      <c r="E6" s="66"/>
      <c r="F6" s="66"/>
      <c r="G6" s="84">
        <f t="shared" si="0"/>
        <v>0</v>
      </c>
      <c r="H6" s="55"/>
    </row>
    <row r="7" spans="1:8" s="15" customFormat="1" ht="13.5" customHeight="1" x14ac:dyDescent="0.25">
      <c r="A7" s="19" t="s">
        <v>13</v>
      </c>
      <c r="B7" s="75">
        <v>6</v>
      </c>
      <c r="C7" s="20">
        <v>8</v>
      </c>
      <c r="D7" s="80"/>
      <c r="E7" s="18"/>
      <c r="F7" s="18"/>
      <c r="G7" s="83">
        <f t="shared" si="0"/>
        <v>0</v>
      </c>
      <c r="H7" s="55"/>
    </row>
    <row r="8" spans="1:8" s="15" customFormat="1" ht="13.5" customHeight="1" x14ac:dyDescent="0.25">
      <c r="A8" s="13" t="s">
        <v>14</v>
      </c>
      <c r="B8" s="75">
        <v>7</v>
      </c>
      <c r="C8" s="14">
        <v>2</v>
      </c>
      <c r="D8" s="80"/>
      <c r="E8" s="18"/>
      <c r="F8" s="18"/>
      <c r="G8" s="83">
        <f t="shared" si="0"/>
        <v>0</v>
      </c>
      <c r="H8" s="55"/>
    </row>
    <row r="9" spans="1:8" s="15" customFormat="1" ht="13.5" customHeight="1" x14ac:dyDescent="0.25">
      <c r="A9" s="13" t="s">
        <v>15</v>
      </c>
      <c r="B9" s="75">
        <v>8</v>
      </c>
      <c r="C9" s="14">
        <v>5</v>
      </c>
      <c r="D9" s="80"/>
      <c r="E9" s="18"/>
      <c r="F9" s="18"/>
      <c r="G9" s="83">
        <f t="shared" si="0"/>
        <v>0</v>
      </c>
      <c r="H9" s="55"/>
    </row>
    <row r="10" spans="1:8" s="15" customFormat="1" ht="13.5" customHeight="1" x14ac:dyDescent="0.25">
      <c r="A10" s="13" t="s">
        <v>16</v>
      </c>
      <c r="B10" s="75">
        <v>9</v>
      </c>
      <c r="C10" s="14">
        <v>4</v>
      </c>
      <c r="D10" s="80"/>
      <c r="E10" s="18"/>
      <c r="F10" s="18"/>
      <c r="G10" s="83">
        <f t="shared" si="0"/>
        <v>0</v>
      </c>
      <c r="H10" s="55"/>
    </row>
    <row r="11" spans="1:8" s="15" customFormat="1" ht="13.5" customHeight="1" x14ac:dyDescent="0.25">
      <c r="A11" s="13" t="s">
        <v>17</v>
      </c>
      <c r="B11" s="75">
        <v>10</v>
      </c>
      <c r="C11" s="14">
        <v>5</v>
      </c>
      <c r="D11" s="80"/>
      <c r="E11" s="18"/>
      <c r="F11" s="18"/>
      <c r="G11" s="83">
        <f t="shared" si="0"/>
        <v>0</v>
      </c>
      <c r="H11" s="55"/>
    </row>
    <row r="12" spans="1:8" s="15" customFormat="1" ht="13.5" customHeight="1" x14ac:dyDescent="0.25">
      <c r="A12" s="13" t="s">
        <v>18</v>
      </c>
      <c r="B12" s="75">
        <v>11</v>
      </c>
      <c r="C12" s="14">
        <v>5</v>
      </c>
      <c r="D12" s="80"/>
      <c r="E12" s="18"/>
      <c r="F12" s="18"/>
      <c r="G12" s="83">
        <f t="shared" si="0"/>
        <v>0</v>
      </c>
      <c r="H12" s="55"/>
    </row>
    <row r="13" spans="1:8" s="15" customFormat="1" ht="13.5" customHeight="1" x14ac:dyDescent="0.25">
      <c r="A13" s="13" t="s">
        <v>19</v>
      </c>
      <c r="B13" s="75">
        <v>12</v>
      </c>
      <c r="C13" s="14">
        <v>4</v>
      </c>
      <c r="D13" s="80"/>
      <c r="E13" s="18"/>
      <c r="F13" s="18"/>
      <c r="G13" s="83">
        <f t="shared" si="0"/>
        <v>0</v>
      </c>
      <c r="H13" s="55"/>
    </row>
    <row r="14" spans="1:8" s="15" customFormat="1" ht="13.5" customHeight="1" x14ac:dyDescent="0.25">
      <c r="A14" s="13" t="s">
        <v>21</v>
      </c>
      <c r="B14" s="75">
        <v>14</v>
      </c>
      <c r="C14" s="14">
        <v>3</v>
      </c>
      <c r="D14" s="80"/>
      <c r="E14" s="18"/>
      <c r="F14" s="18"/>
      <c r="G14" s="83">
        <f t="shared" si="0"/>
        <v>0</v>
      </c>
      <c r="H14" s="55"/>
    </row>
    <row r="15" spans="1:8" s="15" customFormat="1" ht="13.5" customHeight="1" x14ac:dyDescent="0.25">
      <c r="A15" s="13" t="s">
        <v>22</v>
      </c>
      <c r="B15" s="75">
        <v>15</v>
      </c>
      <c r="C15" s="14">
        <v>2</v>
      </c>
      <c r="D15" s="80"/>
      <c r="E15" s="18"/>
      <c r="F15" s="18"/>
      <c r="G15" s="83">
        <f t="shared" si="0"/>
        <v>0</v>
      </c>
      <c r="H15" s="55"/>
    </row>
    <row r="16" spans="1:8" s="15" customFormat="1" ht="13.5" customHeight="1" x14ac:dyDescent="0.25">
      <c r="A16" s="13" t="s">
        <v>23</v>
      </c>
      <c r="B16" s="75">
        <v>16</v>
      </c>
      <c r="C16" s="14">
        <v>8</v>
      </c>
      <c r="D16" s="80"/>
      <c r="E16" s="18"/>
      <c r="F16" s="18"/>
      <c r="G16" s="83">
        <f t="shared" si="0"/>
        <v>0</v>
      </c>
      <c r="H16" s="55"/>
    </row>
    <row r="17" spans="1:8" s="15" customFormat="1" ht="13.5" customHeight="1" x14ac:dyDescent="0.25">
      <c r="A17" s="13" t="s">
        <v>24</v>
      </c>
      <c r="B17" s="75">
        <v>17</v>
      </c>
      <c r="C17" s="14">
        <v>6</v>
      </c>
      <c r="D17" s="80"/>
      <c r="E17" s="18"/>
      <c r="F17" s="18"/>
      <c r="G17" s="83">
        <f t="shared" si="0"/>
        <v>0</v>
      </c>
      <c r="H17" s="55"/>
    </row>
    <row r="18" spans="1:8" s="15" customFormat="1" ht="13.5" customHeight="1" x14ac:dyDescent="0.25">
      <c r="A18" s="13" t="s">
        <v>25</v>
      </c>
      <c r="B18" s="75">
        <v>18</v>
      </c>
      <c r="C18" s="14">
        <v>4</v>
      </c>
      <c r="D18" s="80"/>
      <c r="E18" s="18"/>
      <c r="F18" s="18"/>
      <c r="G18" s="83">
        <f t="shared" si="0"/>
        <v>0</v>
      </c>
      <c r="H18" s="55"/>
    </row>
    <row r="19" spans="1:8" s="15" customFormat="1" ht="13.5" customHeight="1" x14ac:dyDescent="0.25">
      <c r="A19" s="13" t="s">
        <v>26</v>
      </c>
      <c r="B19" s="75">
        <v>19</v>
      </c>
      <c r="C19" s="14">
        <v>2</v>
      </c>
      <c r="D19" s="80"/>
      <c r="E19" s="18"/>
      <c r="F19" s="18"/>
      <c r="G19" s="83">
        <f t="shared" si="0"/>
        <v>0</v>
      </c>
      <c r="H19" s="55"/>
    </row>
    <row r="20" spans="1:8" s="15" customFormat="1" ht="13.5" customHeight="1" x14ac:dyDescent="0.25">
      <c r="A20" s="13" t="s">
        <v>27</v>
      </c>
      <c r="B20" s="75">
        <v>20</v>
      </c>
      <c r="C20" s="14">
        <v>3</v>
      </c>
      <c r="D20" s="80"/>
      <c r="E20" s="18"/>
      <c r="F20" s="18"/>
      <c r="G20" s="83">
        <f t="shared" si="0"/>
        <v>0</v>
      </c>
      <c r="H20" s="55"/>
    </row>
    <row r="21" spans="1:8" s="15" customFormat="1" ht="13.5" customHeight="1" x14ac:dyDescent="0.25">
      <c r="A21" s="13" t="s">
        <v>28</v>
      </c>
      <c r="B21" s="75">
        <v>21</v>
      </c>
      <c r="C21" s="14">
        <v>2</v>
      </c>
      <c r="D21" s="80"/>
      <c r="E21" s="18"/>
      <c r="F21" s="18"/>
      <c r="G21" s="83">
        <f t="shared" si="0"/>
        <v>0</v>
      </c>
      <c r="H21" s="55"/>
    </row>
    <row r="22" spans="1:8" s="15" customFormat="1" ht="13.5" customHeight="1" x14ac:dyDescent="0.25">
      <c r="A22" s="13" t="s">
        <v>29</v>
      </c>
      <c r="B22" s="75">
        <v>22</v>
      </c>
      <c r="C22" s="14">
        <v>2</v>
      </c>
      <c r="D22" s="80"/>
      <c r="E22" s="18"/>
      <c r="F22" s="18"/>
      <c r="G22" s="83">
        <f t="shared" si="0"/>
        <v>0</v>
      </c>
      <c r="H22" s="55"/>
    </row>
    <row r="23" spans="1:8" s="15" customFormat="1" ht="13.5" customHeight="1" x14ac:dyDescent="0.25">
      <c r="A23" s="13" t="s">
        <v>30</v>
      </c>
      <c r="B23" s="75">
        <v>23</v>
      </c>
      <c r="C23" s="14">
        <v>1</v>
      </c>
      <c r="D23" s="80"/>
      <c r="E23" s="18"/>
      <c r="F23" s="18"/>
      <c r="G23" s="83">
        <f t="shared" si="0"/>
        <v>0</v>
      </c>
      <c r="H23" s="55"/>
    </row>
    <row r="24" spans="1:8" s="15" customFormat="1" ht="13.5" customHeight="1" x14ac:dyDescent="0.25">
      <c r="A24" s="13" t="s">
        <v>31</v>
      </c>
      <c r="B24" s="75">
        <v>24</v>
      </c>
      <c r="C24" s="14">
        <v>2</v>
      </c>
      <c r="D24" s="80"/>
      <c r="E24" s="18"/>
      <c r="F24" s="18"/>
      <c r="G24" s="83">
        <f t="shared" si="0"/>
        <v>0</v>
      </c>
      <c r="H24" s="55"/>
    </row>
    <row r="25" spans="1:8" s="15" customFormat="1" ht="13.5" customHeight="1" x14ac:dyDescent="0.25">
      <c r="A25" s="13" t="s">
        <v>32</v>
      </c>
      <c r="B25" s="75">
        <v>25</v>
      </c>
      <c r="C25" s="14">
        <v>2</v>
      </c>
      <c r="D25" s="80"/>
      <c r="E25" s="18"/>
      <c r="F25" s="18"/>
      <c r="G25" s="83">
        <f t="shared" si="0"/>
        <v>0</v>
      </c>
      <c r="H25" s="55"/>
    </row>
    <row r="26" spans="1:8" s="15" customFormat="1" ht="13.5" customHeight="1" x14ac:dyDescent="0.25">
      <c r="A26" s="13" t="s">
        <v>33</v>
      </c>
      <c r="B26" s="75">
        <v>26</v>
      </c>
      <c r="C26" s="14">
        <v>3</v>
      </c>
      <c r="D26" s="80"/>
      <c r="E26" s="18"/>
      <c r="F26" s="18"/>
      <c r="G26" s="83">
        <f t="shared" si="0"/>
        <v>0</v>
      </c>
      <c r="H26" s="55"/>
    </row>
    <row r="27" spans="1:8" s="15" customFormat="1" ht="13.5" customHeight="1" x14ac:dyDescent="0.25">
      <c r="A27" s="13" t="s">
        <v>34</v>
      </c>
      <c r="B27" s="75">
        <v>27</v>
      </c>
      <c r="C27" s="14">
        <v>5</v>
      </c>
      <c r="D27" s="80"/>
      <c r="E27" s="18"/>
      <c r="F27" s="18"/>
      <c r="G27" s="83">
        <f t="shared" si="0"/>
        <v>0</v>
      </c>
      <c r="H27" s="55"/>
    </row>
    <row r="28" spans="1:8" s="15" customFormat="1" ht="13.5" customHeight="1" x14ac:dyDescent="0.25">
      <c r="A28" s="13" t="s">
        <v>35</v>
      </c>
      <c r="B28" s="75">
        <v>28</v>
      </c>
      <c r="C28" s="14">
        <v>4</v>
      </c>
      <c r="D28" s="80"/>
      <c r="E28" s="18"/>
      <c r="F28" s="18"/>
      <c r="G28" s="83">
        <f t="shared" si="0"/>
        <v>0</v>
      </c>
      <c r="H28" s="55"/>
    </row>
    <row r="29" spans="1:8" s="15" customFormat="1" ht="13.5" customHeight="1" x14ac:dyDescent="0.25">
      <c r="A29" s="13" t="s">
        <v>36</v>
      </c>
      <c r="B29" s="75">
        <v>29</v>
      </c>
      <c r="C29" s="14">
        <v>8</v>
      </c>
      <c r="D29" s="80"/>
      <c r="E29" s="18"/>
      <c r="F29" s="18"/>
      <c r="G29" s="83">
        <f t="shared" si="0"/>
        <v>0</v>
      </c>
      <c r="H29" s="55"/>
    </row>
    <row r="30" spans="1:8" s="15" customFormat="1" ht="13.5" customHeight="1" x14ac:dyDescent="0.25">
      <c r="A30" s="13" t="s">
        <v>37</v>
      </c>
      <c r="B30" s="75">
        <v>30</v>
      </c>
      <c r="C30" s="14">
        <v>2</v>
      </c>
      <c r="D30" s="80"/>
      <c r="E30" s="18"/>
      <c r="F30" s="18"/>
      <c r="G30" s="83">
        <f t="shared" si="0"/>
        <v>0</v>
      </c>
      <c r="H30" s="55"/>
    </row>
    <row r="31" spans="1:8" s="15" customFormat="1" ht="13.5" customHeight="1" x14ac:dyDescent="0.25">
      <c r="A31" s="13" t="s">
        <v>38</v>
      </c>
      <c r="B31" s="75">
        <v>31</v>
      </c>
      <c r="C31" s="14">
        <v>4</v>
      </c>
      <c r="D31" s="80"/>
      <c r="E31" s="18"/>
      <c r="F31" s="18"/>
      <c r="G31" s="83">
        <f t="shared" si="0"/>
        <v>0</v>
      </c>
      <c r="H31" s="55"/>
    </row>
    <row r="32" spans="1:8" s="15" customFormat="1" ht="13.5" customHeight="1" x14ac:dyDescent="0.25">
      <c r="A32" s="13" t="s">
        <v>39</v>
      </c>
      <c r="B32" s="75">
        <v>32</v>
      </c>
      <c r="C32" s="14">
        <v>3</v>
      </c>
      <c r="D32" s="80"/>
      <c r="E32" s="18"/>
      <c r="F32" s="18"/>
      <c r="G32" s="83">
        <f t="shared" si="0"/>
        <v>0</v>
      </c>
      <c r="H32" s="55"/>
    </row>
    <row r="33" spans="1:8" s="15" customFormat="1" ht="13.5" customHeight="1" x14ac:dyDescent="0.25">
      <c r="A33" s="13" t="s">
        <v>40</v>
      </c>
      <c r="B33" s="75">
        <v>33</v>
      </c>
      <c r="C33" s="14">
        <v>2</v>
      </c>
      <c r="D33" s="80"/>
      <c r="E33" s="18"/>
      <c r="F33" s="18"/>
      <c r="G33" s="83">
        <f t="shared" si="0"/>
        <v>0</v>
      </c>
      <c r="H33" s="55"/>
    </row>
    <row r="34" spans="1:8" s="15" customFormat="1" ht="13.5" customHeight="1" x14ac:dyDescent="0.25">
      <c r="A34" s="13" t="s">
        <v>41</v>
      </c>
      <c r="B34" s="75">
        <v>34</v>
      </c>
      <c r="C34" s="14">
        <v>1</v>
      </c>
      <c r="D34" s="80"/>
      <c r="E34" s="18"/>
      <c r="F34" s="18"/>
      <c r="G34" s="83">
        <f t="shared" ref="G34:G65" si="1">D34+E34</f>
        <v>0</v>
      </c>
      <c r="H34" s="55"/>
    </row>
    <row r="35" spans="1:8" s="15" customFormat="1" ht="13.5" customHeight="1" x14ac:dyDescent="0.25">
      <c r="A35" s="13" t="s">
        <v>42</v>
      </c>
      <c r="B35" s="75">
        <v>35</v>
      </c>
      <c r="C35" s="14">
        <v>5</v>
      </c>
      <c r="D35" s="80"/>
      <c r="E35" s="18"/>
      <c r="F35" s="18"/>
      <c r="G35" s="83">
        <f t="shared" si="1"/>
        <v>0</v>
      </c>
      <c r="H35" s="55"/>
    </row>
    <row r="36" spans="1:8" s="15" customFormat="1" ht="13.5" customHeight="1" x14ac:dyDescent="0.25">
      <c r="A36" s="13" t="s">
        <v>43</v>
      </c>
      <c r="B36" s="75">
        <v>36</v>
      </c>
      <c r="C36" s="14">
        <v>7</v>
      </c>
      <c r="D36" s="80"/>
      <c r="E36" s="18"/>
      <c r="F36" s="18"/>
      <c r="G36" s="83">
        <f t="shared" si="1"/>
        <v>0</v>
      </c>
      <c r="H36" s="55"/>
    </row>
    <row r="37" spans="1:8" s="15" customFormat="1" ht="13.5" customHeight="1" x14ac:dyDescent="0.25">
      <c r="A37" s="13" t="s">
        <v>44</v>
      </c>
      <c r="B37" s="75">
        <v>37</v>
      </c>
      <c r="C37" s="14">
        <v>5</v>
      </c>
      <c r="D37" s="80"/>
      <c r="E37" s="18"/>
      <c r="F37" s="18"/>
      <c r="G37" s="83">
        <f t="shared" si="1"/>
        <v>0</v>
      </c>
      <c r="H37" s="67"/>
    </row>
    <row r="38" spans="1:8" s="15" customFormat="1" ht="13.5" customHeight="1" x14ac:dyDescent="0.25">
      <c r="A38" s="13" t="s">
        <v>45</v>
      </c>
      <c r="B38" s="75">
        <v>38</v>
      </c>
      <c r="C38" s="14">
        <v>3</v>
      </c>
      <c r="D38" s="80"/>
      <c r="E38" s="18"/>
      <c r="F38" s="18"/>
      <c r="G38" s="83">
        <f t="shared" si="1"/>
        <v>0</v>
      </c>
      <c r="H38" s="55"/>
    </row>
    <row r="39" spans="1:8" s="15" customFormat="1" ht="13.5" customHeight="1" x14ac:dyDescent="0.25">
      <c r="A39" s="13" t="s">
        <v>46</v>
      </c>
      <c r="B39" s="75">
        <v>39</v>
      </c>
      <c r="C39" s="14">
        <v>1</v>
      </c>
      <c r="D39" s="80"/>
      <c r="E39" s="18"/>
      <c r="F39" s="18"/>
      <c r="G39" s="83">
        <f t="shared" si="1"/>
        <v>0</v>
      </c>
      <c r="H39" s="55"/>
    </row>
    <row r="40" spans="1:8" s="15" customFormat="1" ht="13.5" customHeight="1" x14ac:dyDescent="0.25">
      <c r="A40" s="13" t="s">
        <v>47</v>
      </c>
      <c r="B40" s="75">
        <v>40</v>
      </c>
      <c r="C40" s="14">
        <v>3</v>
      </c>
      <c r="D40" s="80"/>
      <c r="E40" s="18"/>
      <c r="F40" s="18"/>
      <c r="G40" s="83">
        <f t="shared" si="1"/>
        <v>0</v>
      </c>
      <c r="H40" s="55"/>
    </row>
    <row r="41" spans="1:8" s="15" customFormat="1" ht="13.5" customHeight="1" x14ac:dyDescent="0.25">
      <c r="A41" s="13" t="s">
        <v>48</v>
      </c>
      <c r="B41" s="75">
        <v>41</v>
      </c>
      <c r="C41" s="14">
        <v>6</v>
      </c>
      <c r="D41" s="80"/>
      <c r="E41" s="18"/>
      <c r="F41" s="18"/>
      <c r="G41" s="83">
        <f t="shared" si="1"/>
        <v>0</v>
      </c>
      <c r="H41" s="55"/>
    </row>
    <row r="42" spans="1:8" s="15" customFormat="1" ht="13.5" customHeight="1" x14ac:dyDescent="0.25">
      <c r="A42" s="13" t="s">
        <v>49</v>
      </c>
      <c r="B42" s="75">
        <v>42</v>
      </c>
      <c r="C42" s="14">
        <v>5</v>
      </c>
      <c r="D42" s="80"/>
      <c r="E42" s="18"/>
      <c r="F42" s="18"/>
      <c r="G42" s="83">
        <f t="shared" si="1"/>
        <v>0</v>
      </c>
      <c r="H42" s="55"/>
    </row>
    <row r="43" spans="1:8" s="15" customFormat="1" ht="13.5" customHeight="1" x14ac:dyDescent="0.25">
      <c r="A43" s="13" t="s">
        <v>50</v>
      </c>
      <c r="B43" s="75">
        <v>43</v>
      </c>
      <c r="C43" s="14">
        <v>4</v>
      </c>
      <c r="D43" s="80"/>
      <c r="E43" s="18"/>
      <c r="F43" s="18"/>
      <c r="G43" s="83">
        <f t="shared" si="1"/>
        <v>0</v>
      </c>
      <c r="H43" s="55"/>
    </row>
    <row r="44" spans="1:8" s="15" customFormat="1" ht="13.5" customHeight="1" x14ac:dyDescent="0.25">
      <c r="A44" s="13" t="s">
        <v>52</v>
      </c>
      <c r="B44" s="75">
        <v>13</v>
      </c>
      <c r="C44" s="14">
        <v>8</v>
      </c>
      <c r="D44" s="80"/>
      <c r="E44" s="18"/>
      <c r="F44" s="18"/>
      <c r="G44" s="83">
        <f t="shared" si="1"/>
        <v>0</v>
      </c>
      <c r="H44" s="55"/>
    </row>
    <row r="45" spans="1:8" s="15" customFormat="1" ht="13.5" customHeight="1" x14ac:dyDescent="0.25">
      <c r="A45" s="13" t="s">
        <v>53</v>
      </c>
      <c r="B45" s="75">
        <v>44</v>
      </c>
      <c r="C45" s="14">
        <v>5</v>
      </c>
      <c r="D45" s="80"/>
      <c r="E45" s="18"/>
      <c r="F45" s="18"/>
      <c r="G45" s="83">
        <f t="shared" si="1"/>
        <v>0</v>
      </c>
      <c r="H45" s="55"/>
    </row>
    <row r="46" spans="1:8" s="15" customFormat="1" ht="13.5" customHeight="1" x14ac:dyDescent="0.25">
      <c r="A46" s="13" t="s">
        <v>54</v>
      </c>
      <c r="B46" s="75">
        <v>45</v>
      </c>
      <c r="C46" s="14">
        <v>4</v>
      </c>
      <c r="D46" s="80"/>
      <c r="E46" s="18"/>
      <c r="F46" s="18"/>
      <c r="G46" s="83">
        <f t="shared" si="1"/>
        <v>0</v>
      </c>
      <c r="H46" s="55"/>
    </row>
    <row r="47" spans="1:8" s="15" customFormat="1" ht="13.5" customHeight="1" x14ac:dyDescent="0.25">
      <c r="A47" s="13" t="s">
        <v>55</v>
      </c>
      <c r="B47" s="75">
        <v>46</v>
      </c>
      <c r="C47" s="14">
        <v>5</v>
      </c>
      <c r="D47" s="80"/>
      <c r="E47" s="18"/>
      <c r="F47" s="18"/>
      <c r="G47" s="83">
        <f t="shared" si="1"/>
        <v>0</v>
      </c>
      <c r="H47" s="55"/>
    </row>
    <row r="48" spans="1:8" s="15" customFormat="1" ht="13.5" customHeight="1" x14ac:dyDescent="0.25">
      <c r="A48" s="13" t="s">
        <v>56</v>
      </c>
      <c r="B48" s="75">
        <v>47</v>
      </c>
      <c r="C48" s="14">
        <v>3</v>
      </c>
      <c r="D48" s="80"/>
      <c r="E48" s="18"/>
      <c r="F48" s="18"/>
      <c r="G48" s="83">
        <f t="shared" si="1"/>
        <v>0</v>
      </c>
      <c r="H48" s="55"/>
    </row>
    <row r="49" spans="1:8" s="15" customFormat="1" ht="13.5" customHeight="1" x14ac:dyDescent="0.25">
      <c r="A49" s="13" t="s">
        <v>57</v>
      </c>
      <c r="B49" s="75">
        <v>48</v>
      </c>
      <c r="C49" s="14">
        <v>8</v>
      </c>
      <c r="D49" s="80"/>
      <c r="E49" s="18"/>
      <c r="F49" s="18"/>
      <c r="G49" s="83">
        <f t="shared" si="1"/>
        <v>0</v>
      </c>
      <c r="H49" s="55"/>
    </row>
    <row r="50" spans="1:8" s="15" customFormat="1" ht="13.5" customHeight="1" x14ac:dyDescent="0.25">
      <c r="A50" s="13" t="s">
        <v>58</v>
      </c>
      <c r="B50" s="75">
        <v>49</v>
      </c>
      <c r="C50" s="14">
        <v>6</v>
      </c>
      <c r="D50" s="80"/>
      <c r="E50" s="18"/>
      <c r="F50" s="18"/>
      <c r="G50" s="83">
        <f t="shared" si="1"/>
        <v>0</v>
      </c>
      <c r="H50" s="55"/>
    </row>
    <row r="51" spans="1:8" s="15" customFormat="1" ht="13.5" customHeight="1" x14ac:dyDescent="0.25">
      <c r="A51" s="13" t="s">
        <v>59</v>
      </c>
      <c r="B51" s="75">
        <v>50</v>
      </c>
      <c r="C51" s="14">
        <v>8</v>
      </c>
      <c r="D51" s="80"/>
      <c r="E51" s="18"/>
      <c r="F51" s="18"/>
      <c r="G51" s="83">
        <f t="shared" si="1"/>
        <v>0</v>
      </c>
      <c r="H51" s="55"/>
    </row>
    <row r="52" spans="1:8" s="15" customFormat="1" ht="13.5" customHeight="1" x14ac:dyDescent="0.25">
      <c r="A52" s="13" t="s">
        <v>60</v>
      </c>
      <c r="B52" s="75">
        <v>51</v>
      </c>
      <c r="C52" s="14">
        <v>6</v>
      </c>
      <c r="D52" s="80"/>
      <c r="E52" s="18"/>
      <c r="F52" s="18"/>
      <c r="G52" s="83">
        <f t="shared" si="1"/>
        <v>0</v>
      </c>
      <c r="H52" s="55"/>
    </row>
    <row r="53" spans="1:8" s="15" customFormat="1" ht="13.5" customHeight="1" x14ac:dyDescent="0.25">
      <c r="A53" s="13" t="s">
        <v>61</v>
      </c>
      <c r="B53" s="75">
        <v>52</v>
      </c>
      <c r="C53" s="14">
        <v>7</v>
      </c>
      <c r="D53" s="80"/>
      <c r="E53" s="18"/>
      <c r="F53" s="18"/>
      <c r="G53" s="83">
        <f t="shared" si="1"/>
        <v>0</v>
      </c>
      <c r="H53" s="55"/>
    </row>
    <row r="54" spans="1:8" s="15" customFormat="1" ht="13.5" customHeight="1" x14ac:dyDescent="0.25">
      <c r="A54" s="13" t="s">
        <v>62</v>
      </c>
      <c r="B54" s="75">
        <v>53</v>
      </c>
      <c r="C54" s="14">
        <v>7</v>
      </c>
      <c r="D54" s="80"/>
      <c r="E54" s="18"/>
      <c r="F54" s="18"/>
      <c r="G54" s="83">
        <f t="shared" si="1"/>
        <v>0</v>
      </c>
      <c r="H54" s="55"/>
    </row>
    <row r="55" spans="1:8" s="15" customFormat="1" ht="13.5" customHeight="1" x14ac:dyDescent="0.25">
      <c r="A55" s="13" t="s">
        <v>63</v>
      </c>
      <c r="B55" s="75">
        <v>54</v>
      </c>
      <c r="C55" s="14">
        <v>4</v>
      </c>
      <c r="D55" s="80"/>
      <c r="E55" s="18"/>
      <c r="F55" s="18"/>
      <c r="G55" s="83">
        <f t="shared" si="1"/>
        <v>0</v>
      </c>
      <c r="H55" s="55"/>
    </row>
    <row r="56" spans="1:8" s="15" customFormat="1" ht="13.5" customHeight="1" x14ac:dyDescent="0.25">
      <c r="A56" s="13" t="s">
        <v>66</v>
      </c>
      <c r="B56" s="75">
        <v>58</v>
      </c>
      <c r="C56" s="14">
        <v>5</v>
      </c>
      <c r="D56" s="80"/>
      <c r="E56" s="18"/>
      <c r="F56" s="18"/>
      <c r="G56" s="83">
        <f t="shared" si="1"/>
        <v>0</v>
      </c>
      <c r="H56" s="55"/>
    </row>
    <row r="57" spans="1:8" s="15" customFormat="1" ht="13.5" customHeight="1" x14ac:dyDescent="0.25">
      <c r="A57" s="13" t="s">
        <v>69</v>
      </c>
      <c r="B57" s="75">
        <v>59</v>
      </c>
      <c r="C57" s="14">
        <v>5</v>
      </c>
      <c r="D57" s="80"/>
      <c r="E57" s="18"/>
      <c r="F57" s="18"/>
      <c r="G57" s="83">
        <f t="shared" si="1"/>
        <v>0</v>
      </c>
      <c r="H57" s="55"/>
    </row>
    <row r="58" spans="1:8" s="15" customFormat="1" ht="13.5" customHeight="1" x14ac:dyDescent="0.25">
      <c r="A58" s="13" t="s">
        <v>70</v>
      </c>
      <c r="B58" s="75">
        <v>55</v>
      </c>
      <c r="C58" s="14">
        <v>5</v>
      </c>
      <c r="D58" s="80"/>
      <c r="E58" s="18"/>
      <c r="F58" s="18"/>
      <c r="G58" s="83">
        <f t="shared" si="1"/>
        <v>0</v>
      </c>
      <c r="H58" s="55"/>
    </row>
    <row r="59" spans="1:8" s="15" customFormat="1" ht="13.5" customHeight="1" x14ac:dyDescent="0.25">
      <c r="A59" s="13" t="s">
        <v>71</v>
      </c>
      <c r="B59" s="75">
        <v>56</v>
      </c>
      <c r="C59" s="14">
        <v>6</v>
      </c>
      <c r="D59" s="80"/>
      <c r="E59" s="18"/>
      <c r="F59" s="18"/>
      <c r="G59" s="83">
        <f t="shared" si="1"/>
        <v>0</v>
      </c>
      <c r="H59" s="55"/>
    </row>
    <row r="60" spans="1:8" s="15" customFormat="1" ht="13.5" customHeight="1" x14ac:dyDescent="0.25">
      <c r="A60" s="13" t="s">
        <v>72</v>
      </c>
      <c r="B60" s="75">
        <v>57</v>
      </c>
      <c r="C60" s="14">
        <v>6</v>
      </c>
      <c r="D60" s="80"/>
      <c r="E60" s="18"/>
      <c r="F60" s="18"/>
      <c r="G60" s="83">
        <f t="shared" si="1"/>
        <v>0</v>
      </c>
      <c r="H60" s="55"/>
    </row>
    <row r="61" spans="1:8" s="15" customFormat="1" ht="13.5" customHeight="1" x14ac:dyDescent="0.25">
      <c r="A61" s="13" t="s">
        <v>73</v>
      </c>
      <c r="B61" s="75">
        <v>60</v>
      </c>
      <c r="C61" s="14">
        <v>4</v>
      </c>
      <c r="D61" s="80"/>
      <c r="E61" s="18"/>
      <c r="F61" s="18"/>
      <c r="G61" s="83">
        <f t="shared" si="1"/>
        <v>0</v>
      </c>
      <c r="H61" s="55"/>
    </row>
    <row r="62" spans="1:8" s="15" customFormat="1" ht="13.5" customHeight="1" x14ac:dyDescent="0.25">
      <c r="A62" s="13" t="s">
        <v>74</v>
      </c>
      <c r="B62" s="75">
        <v>61</v>
      </c>
      <c r="C62" s="14">
        <v>3</v>
      </c>
      <c r="D62" s="80"/>
      <c r="E62" s="18"/>
      <c r="F62" s="18"/>
      <c r="G62" s="83">
        <f t="shared" si="1"/>
        <v>0</v>
      </c>
      <c r="H62" s="55"/>
    </row>
    <row r="63" spans="1:8" s="15" customFormat="1" ht="13.5" customHeight="1" x14ac:dyDescent="0.25">
      <c r="A63" s="13" t="s">
        <v>75</v>
      </c>
      <c r="B63" s="75">
        <v>62</v>
      </c>
      <c r="C63" s="14">
        <v>2</v>
      </c>
      <c r="D63" s="80"/>
      <c r="E63" s="18"/>
      <c r="F63" s="18"/>
      <c r="G63" s="83">
        <f t="shared" si="1"/>
        <v>0</v>
      </c>
      <c r="H63" s="55"/>
    </row>
    <row r="64" spans="1:8" s="15" customFormat="1" ht="13.5" customHeight="1" x14ac:dyDescent="0.25">
      <c r="A64" s="13" t="s">
        <v>76</v>
      </c>
      <c r="B64" s="75">
        <v>63</v>
      </c>
      <c r="C64" s="14">
        <v>1</v>
      </c>
      <c r="D64" s="80"/>
      <c r="E64" s="18"/>
      <c r="F64" s="18"/>
      <c r="G64" s="83">
        <f t="shared" si="1"/>
        <v>0</v>
      </c>
      <c r="H64" s="55"/>
    </row>
    <row r="65" spans="1:8" s="15" customFormat="1" ht="13.5" customHeight="1" x14ac:dyDescent="0.25">
      <c r="A65" s="13" t="s">
        <v>77</v>
      </c>
      <c r="B65" s="75">
        <v>64</v>
      </c>
      <c r="C65" s="14">
        <v>7</v>
      </c>
      <c r="D65" s="80"/>
      <c r="E65" s="18"/>
      <c r="F65" s="18"/>
      <c r="G65" s="83">
        <f t="shared" si="1"/>
        <v>0</v>
      </c>
      <c r="H65" s="55"/>
    </row>
    <row r="66" spans="1:8" s="15" customFormat="1" ht="13.5" customHeight="1" x14ac:dyDescent="0.25">
      <c r="A66" s="13" t="s">
        <v>78</v>
      </c>
      <c r="B66" s="75">
        <v>65</v>
      </c>
      <c r="C66" s="14">
        <v>3</v>
      </c>
      <c r="D66" s="80"/>
      <c r="E66" s="18"/>
      <c r="F66" s="18"/>
      <c r="G66" s="83">
        <f t="shared" ref="G66:G68" si="2">D66+E66</f>
        <v>0</v>
      </c>
      <c r="H66" s="55"/>
    </row>
    <row r="67" spans="1:8" ht="13.5" customHeight="1" x14ac:dyDescent="0.25">
      <c r="A67" s="13" t="s">
        <v>79</v>
      </c>
      <c r="B67" s="75">
        <v>66</v>
      </c>
      <c r="C67" s="14">
        <v>4</v>
      </c>
      <c r="D67" s="80"/>
      <c r="E67" s="18"/>
      <c r="F67" s="18"/>
      <c r="G67" s="83">
        <f t="shared" si="2"/>
        <v>0</v>
      </c>
      <c r="H67" s="55"/>
    </row>
    <row r="68" spans="1:8" ht="13.5" customHeight="1" thickBot="1" x14ac:dyDescent="0.3">
      <c r="A68" s="22" t="s">
        <v>80</v>
      </c>
      <c r="B68" s="75">
        <v>67</v>
      </c>
      <c r="C68" s="23">
        <v>2</v>
      </c>
      <c r="D68" s="82"/>
      <c r="E68" s="68"/>
      <c r="F68" s="68"/>
      <c r="G68" s="85">
        <f t="shared" si="2"/>
        <v>0</v>
      </c>
      <c r="H68" s="69"/>
    </row>
    <row r="69" spans="1:8" ht="14.25" thickBot="1" x14ac:dyDescent="0.3">
      <c r="A69" s="24"/>
      <c r="B69" s="24"/>
      <c r="C69" s="25"/>
      <c r="D69" s="26"/>
      <c r="E69" s="27"/>
      <c r="F69" s="27"/>
      <c r="G69" s="28"/>
    </row>
    <row r="70" spans="1:8" s="15" customFormat="1" ht="14.25" thickBot="1" x14ac:dyDescent="0.3">
      <c r="A70" s="107" t="s">
        <v>130</v>
      </c>
      <c r="B70" s="107"/>
      <c r="C70" s="107"/>
      <c r="D70" s="29">
        <f>SUM(D2:D68)</f>
        <v>0</v>
      </c>
      <c r="E70" s="29">
        <f>SUM(E2:E68)</f>
        <v>0</v>
      </c>
      <c r="F70" s="87"/>
      <c r="G70" s="30">
        <f>SUM(G2:G68)</f>
        <v>0</v>
      </c>
      <c r="H70" s="54">
        <f>SUM(H2:H68)</f>
        <v>0</v>
      </c>
    </row>
    <row r="71" spans="1:8" x14ac:dyDescent="0.25">
      <c r="D71" s="31"/>
      <c r="E71" s="32"/>
      <c r="F71" s="32"/>
      <c r="G71" s="31"/>
    </row>
    <row r="72" spans="1:8" ht="15" customHeight="1" x14ac:dyDescent="0.25">
      <c r="D72" s="31"/>
    </row>
    <row r="73" spans="1:8" hidden="1" x14ac:dyDescent="0.25"/>
  </sheetData>
  <autoFilter ref="A1:H68" xr:uid="{30E65772-927B-44BE-9BBD-127B3810F29B}">
    <sortState xmlns:xlrd2="http://schemas.microsoft.com/office/spreadsheetml/2017/richdata2" ref="A2:H68">
      <sortCondition ref="A1"/>
    </sortState>
  </autoFilter>
  <mergeCells count="1">
    <mergeCell ref="A70:C70"/>
  </mergeCells>
  <printOptions horizontalCentered="1"/>
  <pageMargins left="0.3" right="0.3" top="0.7" bottom="0.5" header="0.25" footer="0.25"/>
  <pageSetup scale="68" fitToHeight="0" pageOrder="overThenDown" orientation="landscape" r:id="rId1"/>
  <headerFooter>
    <oddFooter xml:space="preserve">&amp;C
</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6BAE1-2F99-4330-935E-20656837002E}">
  <sheetPr codeName="Sheet9">
    <tabColor rgb="FFFF33CC"/>
  </sheetPr>
  <dimension ref="A1:R341"/>
  <sheetViews>
    <sheetView workbookViewId="0">
      <pane ySplit="20" topLeftCell="A21" activePane="bottomLeft" state="frozen"/>
      <selection pane="bottomLeft" activeCell="K72" sqref="K72"/>
    </sheetView>
  </sheetViews>
  <sheetFormatPr defaultColWidth="8" defaultRowHeight="15" x14ac:dyDescent="0.25"/>
  <cols>
    <col min="1" max="1" width="20.125" style="38" customWidth="1"/>
    <col min="2" max="2" width="10.25" style="38" customWidth="1"/>
    <col min="3" max="3" width="7.625" style="38" customWidth="1"/>
    <col min="4" max="4" width="12.625" style="38" customWidth="1"/>
    <col min="5" max="5" width="25.625" style="38" customWidth="1"/>
    <col min="6" max="6" width="6.625" style="38" customWidth="1"/>
    <col min="7" max="12" width="15.625" style="38" customWidth="1"/>
    <col min="13" max="19" width="8.625" style="38" customWidth="1"/>
    <col min="20" max="20" width="5.625" style="38" customWidth="1"/>
    <col min="21" max="16384" width="8" style="38"/>
  </cols>
  <sheetData>
    <row r="1" spans="1:14" ht="25.5" x14ac:dyDescent="0.25">
      <c r="A1" s="33" t="s">
        <v>133</v>
      </c>
      <c r="B1" s="34" t="s">
        <v>155</v>
      </c>
      <c r="C1" s="34"/>
      <c r="D1" s="72" t="s">
        <v>134</v>
      </c>
      <c r="E1" s="34" t="str">
        <f>IF('Budget Issue #1 '!$C$4="","None",'Budget Issue #1 '!$C$4)</f>
        <v>None</v>
      </c>
      <c r="F1" s="34"/>
      <c r="G1" s="35" t="s">
        <v>135</v>
      </c>
      <c r="H1" s="36" t="s">
        <v>136</v>
      </c>
      <c r="I1" s="36" t="s">
        <v>137</v>
      </c>
      <c r="J1" s="36" t="s">
        <v>138</v>
      </c>
      <c r="K1" s="36" t="s">
        <v>139</v>
      </c>
      <c r="L1" s="37" t="s">
        <v>140</v>
      </c>
      <c r="N1" s="39" t="s">
        <v>141</v>
      </c>
    </row>
    <row r="2" spans="1:14" x14ac:dyDescent="0.25">
      <c r="A2" s="33" t="s">
        <v>142</v>
      </c>
      <c r="B2" s="34" t="s">
        <v>143</v>
      </c>
      <c r="C2" s="34"/>
      <c r="D2" s="34"/>
      <c r="E2" s="34"/>
      <c r="F2" s="34"/>
      <c r="G2" s="40">
        <v>1</v>
      </c>
      <c r="H2" s="34" t="str">
        <f>"D_A_"&amp;B1</f>
        <v>D_A_Budget_Issues_Request</v>
      </c>
      <c r="I2" s="34" t="s">
        <v>144</v>
      </c>
      <c r="J2" s="34" t="s">
        <v>220</v>
      </c>
      <c r="K2" s="34">
        <v>21</v>
      </c>
      <c r="L2" s="41">
        <v>330</v>
      </c>
      <c r="N2" s="42">
        <v>2026</v>
      </c>
    </row>
    <row r="3" spans="1:14" x14ac:dyDescent="0.25">
      <c r="A3" s="34"/>
      <c r="B3" s="34"/>
      <c r="C3" s="34"/>
      <c r="D3" s="34"/>
      <c r="E3" s="34"/>
      <c r="F3" s="34"/>
      <c r="G3" s="40">
        <v>2</v>
      </c>
      <c r="H3" s="34" t="s">
        <v>211</v>
      </c>
      <c r="I3" s="34" t="s">
        <v>144</v>
      </c>
      <c r="J3" s="34" t="s">
        <v>212</v>
      </c>
      <c r="K3" s="34">
        <v>332</v>
      </c>
      <c r="L3" s="41">
        <v>341</v>
      </c>
    </row>
    <row r="4" spans="1:14" x14ac:dyDescent="0.25">
      <c r="A4" s="34"/>
      <c r="B4" s="34"/>
      <c r="C4" s="34"/>
      <c r="D4" s="34"/>
      <c r="E4" s="34"/>
      <c r="F4" s="34"/>
      <c r="G4" s="40">
        <v>3</v>
      </c>
      <c r="H4" s="34"/>
      <c r="I4" s="34"/>
      <c r="J4" s="34"/>
      <c r="K4" s="34"/>
      <c r="L4" s="41"/>
    </row>
    <row r="5" spans="1:14" x14ac:dyDescent="0.25">
      <c r="A5" s="43" t="s">
        <v>145</v>
      </c>
      <c r="B5" s="44" t="str">
        <f>"6/1/"&amp;(ReportInfoBasic!$N$2)</f>
        <v>6/1/2026</v>
      </c>
      <c r="C5" s="34"/>
      <c r="D5" s="34"/>
      <c r="E5" s="34"/>
      <c r="F5" s="34"/>
      <c r="G5" s="40">
        <v>4</v>
      </c>
      <c r="H5" s="34"/>
      <c r="I5" s="34"/>
      <c r="J5" s="34"/>
      <c r="K5" s="34"/>
      <c r="L5" s="41"/>
    </row>
    <row r="6" spans="1:14" x14ac:dyDescent="0.25">
      <c r="A6" s="43" t="s">
        <v>146</v>
      </c>
      <c r="B6" s="45" t="str">
        <f>IF('Budget Issue #1 '!$C$6="","None",'Budget Issue #1 '!$C$6)</f>
        <v>None</v>
      </c>
      <c r="C6" s="34"/>
      <c r="D6" s="34"/>
      <c r="E6" s="34" t="str">
        <f>IF('Budget Issue #1 '!$C$5="","No One",'Budget Issue #1 '!$C$5)</f>
        <v>No One</v>
      </c>
      <c r="F6" s="34"/>
      <c r="G6" s="40">
        <v>5</v>
      </c>
      <c r="H6" s="34"/>
      <c r="I6" s="34"/>
      <c r="J6" s="34"/>
      <c r="K6" s="34"/>
      <c r="L6" s="41"/>
    </row>
    <row r="7" spans="1:14" x14ac:dyDescent="0.25">
      <c r="A7" s="43" t="s">
        <v>147</v>
      </c>
      <c r="B7" s="34" t="str">
        <f>TEXT($B$5,"MMM")</f>
        <v>Jun</v>
      </c>
      <c r="C7" s="34"/>
      <c r="D7" s="34"/>
      <c r="E7" s="34"/>
      <c r="F7" s="34"/>
      <c r="G7" s="40">
        <v>6</v>
      </c>
      <c r="H7" s="34"/>
      <c r="I7" s="34"/>
      <c r="J7" s="34"/>
      <c r="K7" s="34"/>
      <c r="L7" s="41"/>
    </row>
    <row r="8" spans="1:14" x14ac:dyDescent="0.25">
      <c r="A8" s="43" t="s">
        <v>148</v>
      </c>
      <c r="B8" s="34">
        <f>IF('Budget Issue #1 '!$G$4="",1,'Budget Issue #1 '!$G$4)</f>
        <v>1</v>
      </c>
      <c r="C8" s="34"/>
      <c r="D8" s="34"/>
      <c r="E8" s="34"/>
      <c r="F8" s="34"/>
      <c r="G8" s="40">
        <v>7</v>
      </c>
      <c r="H8" s="34"/>
      <c r="I8" s="34"/>
      <c r="J8" s="34"/>
      <c r="K8" s="34"/>
      <c r="L8" s="41"/>
    </row>
    <row r="9" spans="1:14" x14ac:dyDescent="0.25">
      <c r="A9" s="43" t="s">
        <v>149</v>
      </c>
      <c r="B9" s="46" t="str">
        <f>TEXT($B$5,"MMM")</f>
        <v>Jun</v>
      </c>
      <c r="C9" s="34"/>
      <c r="D9" s="34"/>
      <c r="E9" s="34"/>
      <c r="F9" s="34"/>
      <c r="G9" s="40">
        <v>8</v>
      </c>
      <c r="H9" s="34"/>
      <c r="I9" s="34"/>
      <c r="J9" s="34"/>
      <c r="K9" s="34"/>
      <c r="L9" s="41"/>
    </row>
    <row r="10" spans="1:14" x14ac:dyDescent="0.25">
      <c r="A10" s="43" t="s">
        <v>150</v>
      </c>
      <c r="B10" s="34" t="str" cm="1">
        <f t="array" aca="1" ref="B10" ca="1">MID(CELL("filename"),SEARCH("[",CELL("filename"))+1, SEARCH("]",CELL("filename"))-SEARCH("[",CELL("filename"))-1)</f>
        <v>CountyName CFY2627 Budget Issue VerX 0408261339.xlsx</v>
      </c>
      <c r="C10" s="34"/>
      <c r="D10" s="34"/>
      <c r="E10" s="34"/>
      <c r="F10" s="34"/>
      <c r="G10" s="40">
        <v>9</v>
      </c>
      <c r="H10" s="34"/>
      <c r="I10" s="34"/>
      <c r="J10" s="34"/>
      <c r="K10" s="34"/>
      <c r="L10" s="41"/>
    </row>
    <row r="11" spans="1:14" x14ac:dyDescent="0.25">
      <c r="A11" s="43" t="s">
        <v>151</v>
      </c>
      <c r="B11" s="34" t="str">
        <f>"R:\!CFY"&amp;($N$2-2000)&amp;""&amp;($N$2-1999)&amp;"\Incoming Reports\"&amp;$B$1&amp;"\"&amp;$B$9&amp;"\"</f>
        <v>R:\!CFY2627\Incoming Reports\Budget_Issues_Request\Jun\</v>
      </c>
      <c r="C11" s="34"/>
      <c r="D11" s="34"/>
      <c r="E11" s="34"/>
      <c r="F11" s="34"/>
      <c r="G11" s="40">
        <v>10</v>
      </c>
      <c r="H11" s="34"/>
      <c r="I11" s="34"/>
      <c r="J11" s="34"/>
      <c r="K11" s="34"/>
      <c r="L11" s="41"/>
    </row>
    <row r="12" spans="1:14" ht="15.75" thickBot="1" x14ac:dyDescent="0.3">
      <c r="A12" s="34"/>
      <c r="B12" s="34" t="str">
        <f>$E$1&amp;" CFY"&amp;($N$2-2000)&amp;""&amp;($N$2-1999)&amp;" "&amp;$B$1&amp;" "&amp;$B$9&amp;" Ver"&amp;$B$8&amp;" "&amp;TEXT($B$5,"Mmddyy")&amp;".xlsx"</f>
        <v>None CFY2627 Budget_Issues_Request Jun Ver1 060126.xlsx</v>
      </c>
      <c r="C12" s="34"/>
      <c r="D12" s="34"/>
      <c r="E12" s="34"/>
      <c r="F12" s="34"/>
      <c r="G12" s="47">
        <v>11</v>
      </c>
      <c r="H12" s="48"/>
      <c r="I12" s="48"/>
      <c r="J12" s="48"/>
      <c r="K12" s="48"/>
      <c r="L12" s="49"/>
    </row>
    <row r="13" spans="1:14" x14ac:dyDescent="0.25">
      <c r="A13" s="43" t="s">
        <v>152</v>
      </c>
      <c r="B13" s="34">
        <v>2</v>
      </c>
      <c r="C13" s="34"/>
      <c r="D13" s="34"/>
      <c r="E13" s="34"/>
      <c r="F13" s="34"/>
    </row>
    <row r="14" spans="1:14" x14ac:dyDescent="0.25">
      <c r="A14" s="34"/>
    </row>
    <row r="15" spans="1:14" x14ac:dyDescent="0.25">
      <c r="A15" s="34"/>
    </row>
    <row r="16" spans="1:14" x14ac:dyDescent="0.25">
      <c r="A16" s="34"/>
    </row>
    <row r="17" spans="1:18" x14ac:dyDescent="0.25">
      <c r="A17" s="34"/>
    </row>
    <row r="18" spans="1:18" x14ac:dyDescent="0.25">
      <c r="A18" s="34"/>
    </row>
    <row r="19" spans="1:18" x14ac:dyDescent="0.25">
      <c r="A19" s="34"/>
    </row>
    <row r="20" spans="1:18" ht="51.75" x14ac:dyDescent="0.25">
      <c r="A20" s="33" t="s">
        <v>4</v>
      </c>
      <c r="B20" s="33" t="s">
        <v>153</v>
      </c>
      <c r="C20" s="33" t="s">
        <v>158</v>
      </c>
      <c r="D20" s="50" t="s">
        <v>219</v>
      </c>
      <c r="E20" s="33" t="s">
        <v>159</v>
      </c>
      <c r="F20" s="33" t="s">
        <v>160</v>
      </c>
      <c r="G20" s="50" t="s">
        <v>156</v>
      </c>
      <c r="H20" s="50" t="s">
        <v>209</v>
      </c>
      <c r="I20" s="50" t="s">
        <v>157</v>
      </c>
      <c r="J20" s="50" t="s">
        <v>162</v>
      </c>
      <c r="K20" s="50" t="s">
        <v>161</v>
      </c>
      <c r="L20" s="50"/>
      <c r="M20" s="50"/>
      <c r="N20" s="33" t="s">
        <v>154</v>
      </c>
      <c r="O20" s="38">
        <v>0</v>
      </c>
      <c r="P20"/>
      <c r="Q20"/>
      <c r="R20"/>
    </row>
    <row r="21" spans="1:18" x14ac:dyDescent="0.25">
      <c r="A21" s="38">
        <f>IFERROR(INDEX(Lookup!$A$2:$A$68,MATCH($E$1,Lookup!$D$2:$D$68,0)),0)</f>
        <v>0</v>
      </c>
      <c r="B21" s="51">
        <f>($N$2-1999)</f>
        <v>27</v>
      </c>
      <c r="C21" s="38">
        <v>1</v>
      </c>
      <c r="D21" s="38" t="str">
        <f>IF('Budget Issue #1 '!$J$4="","",'Budget Issue #1 '!$C$23)</f>
        <v/>
      </c>
      <c r="E21" s="38" t="str">
        <f>IF('Budget Issue #1 '!$J$4="","",'Budget Issue #1 '!$J$4)</f>
        <v/>
      </c>
      <c r="F21" s="38" t="str">
        <f>IF('Budget Issue #1 '!$J$6="","",'Budget Issue #1 '!$J$6)</f>
        <v/>
      </c>
      <c r="G21" s="38" t="str">
        <f>IF('Budget Issue #1 '!$J$4="","",'Budget Issue #1 '!$G$4)</f>
        <v/>
      </c>
      <c r="H21" s="38" t="str">
        <f>IF('Budget Issue #1 '!$G$6="","",'Budget Issue #1 '!$G$6)</f>
        <v/>
      </c>
      <c r="I21" s="38" t="str">
        <f>IF('Budget Issue #1 '!$J$4="","",'Budget Issue #1 '!$B$11)</f>
        <v/>
      </c>
      <c r="J21" s="38" t="str">
        <f>IF('Budget Issue #1 '!$J$4="","",'Budget Issue #1 '!$C$10)</f>
        <v/>
      </c>
      <c r="K21" s="38" t="str">
        <f>IF('Budget Issue #1 '!$J$4="","",'Budget Issue #1 '!$C$11)</f>
        <v/>
      </c>
      <c r="O21" s="38">
        <v>1</v>
      </c>
    </row>
    <row r="22" spans="1:18" x14ac:dyDescent="0.25">
      <c r="A22" s="38">
        <f>IFERROR($A$21,"")</f>
        <v>0</v>
      </c>
      <c r="B22" s="38">
        <f>IFERROR($B$21,"")</f>
        <v>27</v>
      </c>
      <c r="C22" s="38">
        <v>1</v>
      </c>
      <c r="D22" s="38" t="str">
        <f>IF('Budget Issue #1 '!$J$4="","",'Budget Issue #1 '!$C$23)</f>
        <v/>
      </c>
      <c r="E22" s="38" t="str">
        <f>IF('Budget Issue #1 '!$J$4="","",'Budget Issue #1 '!$J$4)</f>
        <v/>
      </c>
      <c r="F22" s="38" t="str">
        <f>IF('Budget Issue #1 '!$J$6="","",'Budget Issue #1 '!$J$6)</f>
        <v/>
      </c>
      <c r="G22" s="38" t="str">
        <f>IF('Budget Issue #1 '!$J$4="","",'Budget Issue #1 '!$G$4)</f>
        <v/>
      </c>
      <c r="H22" s="38" t="str">
        <f>IF('Budget Issue #1 '!$G$6="","",'Budget Issue #1 '!$G$6)</f>
        <v/>
      </c>
      <c r="I22" s="52" t="str">
        <f>IF('Budget Issue #1 '!$J$4="","",'Budget Issue #1 '!$B$13)</f>
        <v/>
      </c>
      <c r="J22" s="38" t="str">
        <f>IF('Budget Issue #1 '!$J$4="","",'Budget Issue #1 '!$C$10)</f>
        <v/>
      </c>
      <c r="K22" s="52" t="str">
        <f>IF('Budget Issue #1 '!$J$4="","",'Budget Issue #1 '!$C$13)</f>
        <v/>
      </c>
      <c r="O22" s="38">
        <v>2</v>
      </c>
    </row>
    <row r="23" spans="1:18" x14ac:dyDescent="0.25">
      <c r="A23" s="38">
        <f t="shared" ref="A23:A88" si="0">IFERROR($A$21,"")</f>
        <v>0</v>
      </c>
      <c r="B23" s="38">
        <f t="shared" ref="B23:B88" si="1">IFERROR($B$21,"")</f>
        <v>27</v>
      </c>
      <c r="C23" s="38">
        <v>1</v>
      </c>
      <c r="D23" s="38" t="str">
        <f>IF('Budget Issue #1 '!$J$4="","",'Budget Issue #1 '!$C$23)</f>
        <v/>
      </c>
      <c r="E23" s="38" t="str">
        <f>IF('Budget Issue #1 '!$J$4="","",'Budget Issue #1 '!$J$4)</f>
        <v/>
      </c>
      <c r="F23" s="38" t="str">
        <f>IF('Budget Issue #1 '!$J$6="","",'Budget Issue #1 '!$J$6)</f>
        <v/>
      </c>
      <c r="G23" s="38" t="str">
        <f>IF('Budget Issue #1 '!$J$4="","",'Budget Issue #1 '!$G$4)</f>
        <v/>
      </c>
      <c r="H23" s="38" t="str">
        <f>IF('Budget Issue #1 '!$G$6="","",'Budget Issue #1 '!$G$6)</f>
        <v/>
      </c>
      <c r="I23" s="52" t="str">
        <f>IF('Budget Issue #1 '!$J$4="","",'Budget Issue #1 '!$B$14)</f>
        <v/>
      </c>
      <c r="J23" s="38" t="str">
        <f>IF('Budget Issue #1 '!$J$4="","",'Budget Issue #1 '!$C$10)</f>
        <v/>
      </c>
      <c r="K23" s="52" t="str">
        <f>IF('Budget Issue #1 '!$J$4="","",'Budget Issue #1 '!$C$14)</f>
        <v/>
      </c>
      <c r="O23" s="38">
        <v>3</v>
      </c>
    </row>
    <row r="24" spans="1:18" x14ac:dyDescent="0.25">
      <c r="A24" s="38">
        <f t="shared" si="0"/>
        <v>0</v>
      </c>
      <c r="B24" s="38">
        <f t="shared" si="1"/>
        <v>27</v>
      </c>
      <c r="C24" s="38">
        <v>1</v>
      </c>
      <c r="D24" s="38" t="str">
        <f>IF('Budget Issue #1 '!$J$4="","",'Budget Issue #1 '!$C$23)</f>
        <v/>
      </c>
      <c r="E24" s="38" t="str">
        <f>IF('Budget Issue #1 '!$J$4="","",'Budget Issue #1 '!$J$4)</f>
        <v/>
      </c>
      <c r="F24" s="38" t="str">
        <f>IF('Budget Issue #1 '!$J$6="","",'Budget Issue #1 '!$J$6)</f>
        <v/>
      </c>
      <c r="G24" s="38" t="str">
        <f>IF('Budget Issue #1 '!$J$4="","",'Budget Issue #1 '!$G$4)</f>
        <v/>
      </c>
      <c r="H24" s="38" t="str">
        <f>IF('Budget Issue #1 '!$G$6="","",'Budget Issue #1 '!$G$6)</f>
        <v/>
      </c>
      <c r="I24" s="52" t="str">
        <f>IF('Budget Issue #1 '!$J$4="","",'Budget Issue #1 '!$B$15)</f>
        <v/>
      </c>
      <c r="J24" s="38" t="str">
        <f>IF('Budget Issue #1 '!$J$4="","",'Budget Issue #1 '!$C$10)</f>
        <v/>
      </c>
      <c r="K24" s="52" t="str">
        <f>IF('Budget Issue #1 '!$J$4="","",'Budget Issue #1 '!$C$15)</f>
        <v/>
      </c>
      <c r="O24" s="38">
        <v>4</v>
      </c>
    </row>
    <row r="25" spans="1:18" x14ac:dyDescent="0.25">
      <c r="A25" s="38">
        <f t="shared" si="0"/>
        <v>0</v>
      </c>
      <c r="B25" s="38">
        <f t="shared" si="1"/>
        <v>27</v>
      </c>
      <c r="C25" s="38">
        <v>1</v>
      </c>
      <c r="D25" s="38" t="str">
        <f>IF('Budget Issue #1 '!$J$4="","",'Budget Issue #1 '!$C$23)</f>
        <v/>
      </c>
      <c r="E25" s="38" t="str">
        <f>IF('Budget Issue #1 '!$J$4="","",'Budget Issue #1 '!$J$4)</f>
        <v/>
      </c>
      <c r="F25" s="38" t="str">
        <f>IF('Budget Issue #1 '!$J$6="","",'Budget Issue #1 '!$J$6)</f>
        <v/>
      </c>
      <c r="G25" s="38" t="str">
        <f>IF('Budget Issue #1 '!$J$4="","",'Budget Issue #1 '!$G$4)</f>
        <v/>
      </c>
      <c r="H25" s="38" t="str">
        <f>IF('Budget Issue #1 '!$G$6="","",'Budget Issue #1 '!$G$6)</f>
        <v/>
      </c>
      <c r="I25" s="38" t="str">
        <f>IF('Budget Issue #1 '!$J$4="","",'Budget Issue #1 '!$B$16)</f>
        <v/>
      </c>
      <c r="J25" s="38" t="str">
        <f>IF('Budget Issue #1 '!$J$4="","",'Budget Issue #1 '!$C$10)</f>
        <v/>
      </c>
      <c r="K25" s="52" t="str">
        <f>IF('Budget Issue #1 '!$J$4="","",'Budget Issue #1 '!$C$16)</f>
        <v/>
      </c>
      <c r="O25" s="38">
        <v>5</v>
      </c>
    </row>
    <row r="26" spans="1:18" x14ac:dyDescent="0.25">
      <c r="A26" s="38">
        <f t="shared" si="0"/>
        <v>0</v>
      </c>
      <c r="B26" s="38">
        <f t="shared" si="1"/>
        <v>27</v>
      </c>
      <c r="C26" s="38">
        <v>1</v>
      </c>
      <c r="D26" s="38" t="str">
        <f>IF('Budget Issue #1 '!$J$4="","",'Budget Issue #1 '!$C$23)</f>
        <v/>
      </c>
      <c r="E26" s="38" t="str">
        <f>IF('Budget Issue #1 '!$J$4="","",'Budget Issue #1 '!$J$4)</f>
        <v/>
      </c>
      <c r="F26" s="38" t="str">
        <f>IF('Budget Issue #1 '!$J$6="","",'Budget Issue #1 '!$J$6)</f>
        <v/>
      </c>
      <c r="G26" s="38" t="str">
        <f>IF('Budget Issue #1 '!$J$4="","",'Budget Issue #1 '!$G$4)</f>
        <v/>
      </c>
      <c r="H26" s="38" t="str">
        <f>IF('Budget Issue #1 '!$G$6="","",'Budget Issue #1 '!$G$6)</f>
        <v/>
      </c>
      <c r="I26" s="52" t="str">
        <f>IF('Budget Issue #1 '!$J$4="","",'Budget Issue #1 '!$B$11)</f>
        <v/>
      </c>
      <c r="J26" s="38" t="str">
        <f>IF('Budget Issue #1 '!$J$4="","",'Budget Issue #1 '!$D$10)</f>
        <v/>
      </c>
      <c r="K26" s="38" t="str">
        <f>IF('Budget Issue #1 '!$J$4="","",'Budget Issue #1 '!$D$11)</f>
        <v/>
      </c>
      <c r="O26" s="38">
        <v>6</v>
      </c>
    </row>
    <row r="27" spans="1:18" x14ac:dyDescent="0.25">
      <c r="A27" s="38">
        <f t="shared" si="0"/>
        <v>0</v>
      </c>
      <c r="B27" s="38">
        <f t="shared" si="1"/>
        <v>27</v>
      </c>
      <c r="C27" s="38">
        <v>1</v>
      </c>
      <c r="D27" s="38" t="str">
        <f>IF('Budget Issue #1 '!$J$4="","",'Budget Issue #1 '!$C$23)</f>
        <v/>
      </c>
      <c r="E27" s="38" t="str">
        <f>IF('Budget Issue #1 '!$J$4="","",'Budget Issue #1 '!$J$4)</f>
        <v/>
      </c>
      <c r="F27" s="38" t="str">
        <f>IF('Budget Issue #1 '!$J$6="","",'Budget Issue #1 '!$J$6)</f>
        <v/>
      </c>
      <c r="G27" s="38" t="str">
        <f>IF('Budget Issue #1 '!$J$4="","",'Budget Issue #1 '!$G$4)</f>
        <v/>
      </c>
      <c r="H27" s="38" t="str">
        <f>IF('Budget Issue #1 '!$G$6="","",'Budget Issue #1 '!$G$6)</f>
        <v/>
      </c>
      <c r="I27" s="52" t="str">
        <f>IF('Budget Issue #1 '!$J$4="","",'Budget Issue #1 '!$B$13)</f>
        <v/>
      </c>
      <c r="J27" s="38" t="str">
        <f>IF('Budget Issue #1 '!$J$4="","",'Budget Issue #1 '!$D$10)</f>
        <v/>
      </c>
      <c r="K27" s="52" t="str">
        <f>IF('Budget Issue #1 '!$J$4="","",'Budget Issue #1 '!$D$13)</f>
        <v/>
      </c>
      <c r="O27" s="38">
        <v>7</v>
      </c>
    </row>
    <row r="28" spans="1:18" x14ac:dyDescent="0.25">
      <c r="A28" s="38">
        <f t="shared" si="0"/>
        <v>0</v>
      </c>
      <c r="B28" s="38">
        <f t="shared" si="1"/>
        <v>27</v>
      </c>
      <c r="C28" s="38">
        <v>1</v>
      </c>
      <c r="D28" s="38" t="str">
        <f>IF('Budget Issue #1 '!$J$4="","",'Budget Issue #1 '!$C$23)</f>
        <v/>
      </c>
      <c r="E28" s="38" t="str">
        <f>IF('Budget Issue #1 '!$J$4="","",'Budget Issue #1 '!$J$4)</f>
        <v/>
      </c>
      <c r="F28" s="38" t="str">
        <f>IF('Budget Issue #1 '!$J$6="","",'Budget Issue #1 '!$J$6)</f>
        <v/>
      </c>
      <c r="G28" s="38" t="str">
        <f>IF('Budget Issue #1 '!$J$4="","",'Budget Issue #1 '!$G$4)</f>
        <v/>
      </c>
      <c r="H28" s="38" t="str">
        <f>IF('Budget Issue #1 '!$G$6="","",'Budget Issue #1 '!$G$6)</f>
        <v/>
      </c>
      <c r="I28" s="52" t="str">
        <f>IF('Budget Issue #1 '!$J$4="","",'Budget Issue #1 '!$B$14)</f>
        <v/>
      </c>
      <c r="J28" s="38" t="str">
        <f>IF('Budget Issue #1 '!$J$4="","",'Budget Issue #1 '!$D$10)</f>
        <v/>
      </c>
      <c r="K28" s="52" t="str">
        <f>IF('Budget Issue #1 '!$J$4="","",'Budget Issue #1 '!$D$14)</f>
        <v/>
      </c>
      <c r="O28" s="38">
        <v>8</v>
      </c>
    </row>
    <row r="29" spans="1:18" x14ac:dyDescent="0.25">
      <c r="A29" s="38">
        <f t="shared" si="0"/>
        <v>0</v>
      </c>
      <c r="B29" s="38">
        <f t="shared" si="1"/>
        <v>27</v>
      </c>
      <c r="C29" s="38">
        <v>1</v>
      </c>
      <c r="D29" s="38" t="str">
        <f>IF('Budget Issue #1 '!$J$4="","",'Budget Issue #1 '!$C$23)</f>
        <v/>
      </c>
      <c r="E29" s="38" t="str">
        <f>IF('Budget Issue #1 '!$J$4="","",'Budget Issue #1 '!$J$4)</f>
        <v/>
      </c>
      <c r="F29" s="38" t="str">
        <f>IF('Budget Issue #1 '!$J$6="","",'Budget Issue #1 '!$J$6)</f>
        <v/>
      </c>
      <c r="G29" s="38" t="str">
        <f>IF('Budget Issue #1 '!$J$4="","",'Budget Issue #1 '!$G$4)</f>
        <v/>
      </c>
      <c r="H29" s="38" t="str">
        <f>IF('Budget Issue #1 '!$G$6="","",'Budget Issue #1 '!$G$6)</f>
        <v/>
      </c>
      <c r="I29" s="52" t="str">
        <f>IF('Budget Issue #1 '!$J$4="","",'Budget Issue #1 '!$B$15)</f>
        <v/>
      </c>
      <c r="J29" s="38" t="str">
        <f>IF('Budget Issue #1 '!$J$4="","",'Budget Issue #1 '!$D$10)</f>
        <v/>
      </c>
      <c r="K29" s="52" t="str">
        <f>IF('Budget Issue #1 '!$J$4="","",'Budget Issue #1 '!$D$15)</f>
        <v/>
      </c>
      <c r="O29" s="38">
        <v>9</v>
      </c>
    </row>
    <row r="30" spans="1:18" x14ac:dyDescent="0.25">
      <c r="A30" s="38">
        <f t="shared" si="0"/>
        <v>0</v>
      </c>
      <c r="B30" s="38">
        <f t="shared" si="1"/>
        <v>27</v>
      </c>
      <c r="C30" s="38">
        <v>1</v>
      </c>
      <c r="D30" s="38" t="str">
        <f>IF('Budget Issue #1 '!$J$4="","",'Budget Issue #1 '!$C$23)</f>
        <v/>
      </c>
      <c r="E30" s="38" t="str">
        <f>IF('Budget Issue #1 '!$J$4="","",'Budget Issue #1 '!$J$4)</f>
        <v/>
      </c>
      <c r="F30" s="38" t="str">
        <f>IF('Budget Issue #1 '!$J$6="","",'Budget Issue #1 '!$J$6)</f>
        <v/>
      </c>
      <c r="G30" s="38" t="str">
        <f>IF('Budget Issue #1 '!$J$4="","",'Budget Issue #1 '!$G$4)</f>
        <v/>
      </c>
      <c r="H30" s="38" t="str">
        <f>IF('Budget Issue #1 '!$G$6="","",'Budget Issue #1 '!$G$6)</f>
        <v/>
      </c>
      <c r="I30" s="38" t="str">
        <f>IF('Budget Issue #1 '!$J$4="","",'Budget Issue #1 '!$B$16)</f>
        <v/>
      </c>
      <c r="J30" s="38" t="str">
        <f>IF('Budget Issue #1 '!$J$4="","",'Budget Issue #1 '!$D$10)</f>
        <v/>
      </c>
      <c r="K30" s="52" t="str">
        <f>IF('Budget Issue #1 '!$J$4="","",'Budget Issue #1 '!$D$16)</f>
        <v/>
      </c>
      <c r="O30" s="38">
        <v>10</v>
      </c>
    </row>
    <row r="31" spans="1:18" x14ac:dyDescent="0.25">
      <c r="A31" s="38">
        <f t="shared" si="0"/>
        <v>0</v>
      </c>
      <c r="B31" s="38">
        <f t="shared" si="1"/>
        <v>27</v>
      </c>
      <c r="C31" s="38">
        <v>1</v>
      </c>
      <c r="D31" s="38" t="str">
        <f>IF('Budget Issue #1 '!$J$4="","",'Budget Issue #1 '!$C$23)</f>
        <v/>
      </c>
      <c r="E31" s="38" t="str">
        <f>IF('Budget Issue #1 '!$J$4="","",'Budget Issue #1 '!$J$4)</f>
        <v/>
      </c>
      <c r="F31" s="38" t="str">
        <f>IF('Budget Issue #1 '!$J$6="","",'Budget Issue #1 '!$J$6)</f>
        <v/>
      </c>
      <c r="G31" s="38" t="str">
        <f>IF('Budget Issue #1 '!$J$4="","",'Budget Issue #1 '!$G$4)</f>
        <v/>
      </c>
      <c r="H31" s="38" t="str">
        <f>IF('Budget Issue #1 '!$G$6="","",'Budget Issue #1 '!$G$6)</f>
        <v/>
      </c>
      <c r="I31" s="38" t="str">
        <f>IF('Budget Issue #1 '!$J$4="","",'Budget Issue #1 '!$B$11)</f>
        <v/>
      </c>
      <c r="J31" s="38" t="str">
        <f>IF('Budget Issue #1 '!$J$4="","",'Budget Issue #1 '!$E$10)</f>
        <v/>
      </c>
      <c r="K31" s="38" t="str">
        <f>IF('Budget Issue #1 '!$J$4="","",'Budget Issue #1 '!$E$11)</f>
        <v/>
      </c>
      <c r="O31" s="38">
        <v>11</v>
      </c>
    </row>
    <row r="32" spans="1:18" x14ac:dyDescent="0.25">
      <c r="A32" s="38">
        <f t="shared" si="0"/>
        <v>0</v>
      </c>
      <c r="B32" s="38">
        <f t="shared" si="1"/>
        <v>27</v>
      </c>
      <c r="C32" s="38">
        <v>1</v>
      </c>
      <c r="D32" s="38" t="str">
        <f>IF('Budget Issue #1 '!$J$4="","",'Budget Issue #1 '!$C$23)</f>
        <v/>
      </c>
      <c r="E32" s="38" t="str">
        <f>IF('Budget Issue #1 '!$J$4="","",'Budget Issue #1 '!$J$4)</f>
        <v/>
      </c>
      <c r="F32" s="38" t="str">
        <f>IF('Budget Issue #1 '!$J$6="","",'Budget Issue #1 '!$J$6)</f>
        <v/>
      </c>
      <c r="G32" s="38" t="str">
        <f>IF('Budget Issue #1 '!$J$4="","",'Budget Issue #1 '!$G$4)</f>
        <v/>
      </c>
      <c r="H32" s="38" t="str">
        <f>IF('Budget Issue #1 '!$G$6="","",'Budget Issue #1 '!$G$6)</f>
        <v/>
      </c>
      <c r="I32" s="38" t="str">
        <f>IF('Budget Issue #1 '!$J$4="","",'Budget Issue #1 '!$B$13)</f>
        <v/>
      </c>
      <c r="J32" s="38" t="str">
        <f>IF('Budget Issue #1 '!$J$4="","",'Budget Issue #1 '!$E$10)</f>
        <v/>
      </c>
      <c r="K32" s="52" t="str">
        <f>IF('Budget Issue #1 '!$J$4="","",'Budget Issue #1 '!$E$13)</f>
        <v/>
      </c>
      <c r="O32" s="38">
        <v>12</v>
      </c>
    </row>
    <row r="33" spans="1:15" x14ac:dyDescent="0.25">
      <c r="A33" s="38">
        <f t="shared" si="0"/>
        <v>0</v>
      </c>
      <c r="B33" s="38">
        <f t="shared" si="1"/>
        <v>27</v>
      </c>
      <c r="C33" s="38">
        <v>1</v>
      </c>
      <c r="D33" s="38" t="str">
        <f>IF('Budget Issue #1 '!$J$4="","",'Budget Issue #1 '!$C$23)</f>
        <v/>
      </c>
      <c r="E33" s="38" t="str">
        <f>IF('Budget Issue #1 '!$J$4="","",'Budget Issue #1 '!$J$4)</f>
        <v/>
      </c>
      <c r="F33" s="38" t="str">
        <f>IF('Budget Issue #1 '!$J$6="","",'Budget Issue #1 '!$J$6)</f>
        <v/>
      </c>
      <c r="G33" s="38" t="str">
        <f>IF('Budget Issue #1 '!$J$4="","",'Budget Issue #1 '!$G$4)</f>
        <v/>
      </c>
      <c r="H33" s="38" t="str">
        <f>IF('Budget Issue #1 '!$G$6="","",'Budget Issue #1 '!$G$6)</f>
        <v/>
      </c>
      <c r="I33" s="38" t="str">
        <f>IF('Budget Issue #1 '!$J$4="","",'Budget Issue #1 '!$B$14)</f>
        <v/>
      </c>
      <c r="J33" s="38" t="str">
        <f>IF('Budget Issue #1 '!$J$4="","",'Budget Issue #1 '!$E$10)</f>
        <v/>
      </c>
      <c r="K33" s="52" t="str">
        <f>IF('Budget Issue #1 '!$J$4="","",'Budget Issue #1 '!$E$14)</f>
        <v/>
      </c>
      <c r="O33" s="38">
        <v>13</v>
      </c>
    </row>
    <row r="34" spans="1:15" x14ac:dyDescent="0.25">
      <c r="A34" s="38">
        <f t="shared" si="0"/>
        <v>0</v>
      </c>
      <c r="B34" s="38">
        <f t="shared" si="1"/>
        <v>27</v>
      </c>
      <c r="C34" s="38">
        <v>1</v>
      </c>
      <c r="D34" s="38" t="str">
        <f>IF('Budget Issue #1 '!$J$4="","",'Budget Issue #1 '!$C$23)</f>
        <v/>
      </c>
      <c r="E34" s="38" t="str">
        <f>IF('Budget Issue #1 '!$J$4="","",'Budget Issue #1 '!$J$4)</f>
        <v/>
      </c>
      <c r="F34" s="38" t="str">
        <f>IF('Budget Issue #1 '!$J$6="","",'Budget Issue #1 '!$J$6)</f>
        <v/>
      </c>
      <c r="G34" s="38" t="str">
        <f>IF('Budget Issue #1 '!$J$4="","",'Budget Issue #1 '!$G$4)</f>
        <v/>
      </c>
      <c r="H34" s="38" t="str">
        <f>IF('Budget Issue #1 '!$G$6="","",'Budget Issue #1 '!$G$6)</f>
        <v/>
      </c>
      <c r="I34" s="38" t="str">
        <f>IF('Budget Issue #1 '!$J$4="","",'Budget Issue #1 '!$B$15)</f>
        <v/>
      </c>
      <c r="J34" s="38" t="str">
        <f>IF('Budget Issue #1 '!$J$4="","",'Budget Issue #1 '!$E$10)</f>
        <v/>
      </c>
      <c r="K34" s="52" t="str">
        <f>IF('Budget Issue #1 '!$J$4="","",'Budget Issue #1 '!$E$15)</f>
        <v/>
      </c>
      <c r="O34" s="38">
        <v>14</v>
      </c>
    </row>
    <row r="35" spans="1:15" x14ac:dyDescent="0.25">
      <c r="A35" s="38">
        <f t="shared" si="0"/>
        <v>0</v>
      </c>
      <c r="B35" s="38">
        <f t="shared" si="1"/>
        <v>27</v>
      </c>
      <c r="C35" s="38">
        <v>1</v>
      </c>
      <c r="D35" s="38" t="str">
        <f>IF('Budget Issue #1 '!$J$4="","",'Budget Issue #1 '!$C$23)</f>
        <v/>
      </c>
      <c r="E35" s="38" t="str">
        <f>IF('Budget Issue #1 '!$J$4="","",'Budget Issue #1 '!$J$4)</f>
        <v/>
      </c>
      <c r="F35" s="38" t="str">
        <f>IF('Budget Issue #1 '!$J$6="","",'Budget Issue #1 '!$J$6)</f>
        <v/>
      </c>
      <c r="G35" s="38" t="str">
        <f>IF('Budget Issue #1 '!$J$4="","",'Budget Issue #1 '!$G$4)</f>
        <v/>
      </c>
      <c r="H35" s="38" t="str">
        <f>IF('Budget Issue #1 '!$G$6="","",'Budget Issue #1 '!$G$6)</f>
        <v/>
      </c>
      <c r="I35" s="38" t="str">
        <f>IF('Budget Issue #1 '!$J$4="","",'Budget Issue #1 '!$B$16)</f>
        <v/>
      </c>
      <c r="J35" s="38" t="str">
        <f>IF('Budget Issue #1 '!$J$4="","",'Budget Issue #1 '!$E$10)</f>
        <v/>
      </c>
      <c r="K35" s="52" t="str">
        <f>IF('Budget Issue #1 '!$J$4="","",'Budget Issue #1 '!$E$16)</f>
        <v/>
      </c>
      <c r="O35" s="38">
        <v>15</v>
      </c>
    </row>
    <row r="36" spans="1:15" x14ac:dyDescent="0.25">
      <c r="A36" s="38">
        <f t="shared" si="0"/>
        <v>0</v>
      </c>
      <c r="B36" s="38">
        <f t="shared" si="1"/>
        <v>27</v>
      </c>
      <c r="C36" s="38">
        <v>1</v>
      </c>
      <c r="D36" s="38" t="str">
        <f>IF('Budget Issue #1 '!$J$4="","",'Budget Issue #1 '!$C$23)</f>
        <v/>
      </c>
      <c r="E36" s="38" t="str">
        <f>IF('Budget Issue #1 '!$J$4="","",'Budget Issue #1 '!$J$4)</f>
        <v/>
      </c>
      <c r="F36" s="38" t="str">
        <f>IF('Budget Issue #1 '!$J$6="","",'Budget Issue #1 '!$J$6)</f>
        <v/>
      </c>
      <c r="G36" s="38" t="str">
        <f>IF('Budget Issue #1 '!$J$4="","",'Budget Issue #1 '!$G$4)</f>
        <v/>
      </c>
      <c r="H36" s="38" t="str">
        <f>IF('Budget Issue #1 '!$G$6="","",'Budget Issue #1 '!$G$6)</f>
        <v/>
      </c>
      <c r="I36" s="38" t="str">
        <f>IF('Budget Issue #1 '!$J$4="","",'Budget Issue #1 '!$B$11)</f>
        <v/>
      </c>
      <c r="J36" s="38" t="str">
        <f>IF('Budget Issue #1 '!$J$4="","",'Budget Issue #1 '!$F$10)</f>
        <v/>
      </c>
      <c r="K36" s="38" t="str">
        <f>IF('Budget Issue #1 '!$J$4="","",'Budget Issue #1 '!$F$11)</f>
        <v/>
      </c>
      <c r="O36" s="38">
        <v>16</v>
      </c>
    </row>
    <row r="37" spans="1:15" x14ac:dyDescent="0.25">
      <c r="A37" s="38">
        <f t="shared" si="0"/>
        <v>0</v>
      </c>
      <c r="B37" s="38">
        <f t="shared" si="1"/>
        <v>27</v>
      </c>
      <c r="C37" s="38">
        <v>1</v>
      </c>
      <c r="D37" s="38" t="str">
        <f>IF('Budget Issue #1 '!$J$4="","",'Budget Issue #1 '!$C$23)</f>
        <v/>
      </c>
      <c r="E37" s="38" t="str">
        <f>IF('Budget Issue #1 '!$J$4="","",'Budget Issue #1 '!$J$4)</f>
        <v/>
      </c>
      <c r="F37" s="38" t="str">
        <f>IF('Budget Issue #1 '!$J$6="","",'Budget Issue #1 '!$J$6)</f>
        <v/>
      </c>
      <c r="G37" s="38" t="str">
        <f>IF('Budget Issue #1 '!$J$4="","",'Budget Issue #1 '!$G$4)</f>
        <v/>
      </c>
      <c r="H37" s="38" t="str">
        <f>IF('Budget Issue #1 '!$G$6="","",'Budget Issue #1 '!$G$6)</f>
        <v/>
      </c>
      <c r="I37" s="38" t="str">
        <f>IF('Budget Issue #1 '!$J$4="","",'Budget Issue #1 '!$B$13)</f>
        <v/>
      </c>
      <c r="J37" s="38" t="str">
        <f>IF('Budget Issue #1 '!$J$4="","",'Budget Issue #1 '!$F$10)</f>
        <v/>
      </c>
      <c r="K37" s="52" t="str">
        <f>IF('Budget Issue #1 '!$J$4="","",'Budget Issue #1 '!$F$13)</f>
        <v/>
      </c>
      <c r="O37" s="38">
        <v>17</v>
      </c>
    </row>
    <row r="38" spans="1:15" x14ac:dyDescent="0.25">
      <c r="A38" s="38">
        <f t="shared" si="0"/>
        <v>0</v>
      </c>
      <c r="B38" s="38">
        <f t="shared" si="1"/>
        <v>27</v>
      </c>
      <c r="C38" s="38">
        <v>1</v>
      </c>
      <c r="D38" s="38" t="str">
        <f>IF('Budget Issue #1 '!$J$4="","",'Budget Issue #1 '!$C$23)</f>
        <v/>
      </c>
      <c r="E38" s="38" t="str">
        <f>IF('Budget Issue #1 '!$J$4="","",'Budget Issue #1 '!$J$4)</f>
        <v/>
      </c>
      <c r="F38" s="38" t="str">
        <f>IF('Budget Issue #1 '!$J$6="","",'Budget Issue #1 '!$J$6)</f>
        <v/>
      </c>
      <c r="G38" s="38" t="str">
        <f>IF('Budget Issue #1 '!$J$4="","",'Budget Issue #1 '!$G$4)</f>
        <v/>
      </c>
      <c r="H38" s="38" t="str">
        <f>IF('Budget Issue #1 '!$G$6="","",'Budget Issue #1 '!$G$6)</f>
        <v/>
      </c>
      <c r="I38" s="38" t="str">
        <f>IF('Budget Issue #1 '!$J$4="","",'Budget Issue #1 '!$B$14)</f>
        <v/>
      </c>
      <c r="J38" s="38" t="str">
        <f>IF('Budget Issue #1 '!$J$4="","",'Budget Issue #1 '!$F$10)</f>
        <v/>
      </c>
      <c r="K38" s="52" t="str">
        <f>IF('Budget Issue #1 '!$J$4="","",'Budget Issue #1 '!$F$14)</f>
        <v/>
      </c>
      <c r="O38" s="38">
        <v>18</v>
      </c>
    </row>
    <row r="39" spans="1:15" x14ac:dyDescent="0.25">
      <c r="A39" s="38">
        <f t="shared" si="0"/>
        <v>0</v>
      </c>
      <c r="B39" s="38">
        <f t="shared" si="1"/>
        <v>27</v>
      </c>
      <c r="C39" s="38">
        <v>1</v>
      </c>
      <c r="D39" s="38" t="str">
        <f>IF('Budget Issue #1 '!$J$4="","",'Budget Issue #1 '!$C$23)</f>
        <v/>
      </c>
      <c r="E39" s="38" t="str">
        <f>IF('Budget Issue #1 '!$J$4="","",'Budget Issue #1 '!$J$4)</f>
        <v/>
      </c>
      <c r="F39" s="38" t="str">
        <f>IF('Budget Issue #1 '!$J$6="","",'Budget Issue #1 '!$J$6)</f>
        <v/>
      </c>
      <c r="G39" s="38" t="str">
        <f>IF('Budget Issue #1 '!$J$4="","",'Budget Issue #1 '!$G$4)</f>
        <v/>
      </c>
      <c r="H39" s="38" t="str">
        <f>IF('Budget Issue #1 '!$G$6="","",'Budget Issue #1 '!$G$6)</f>
        <v/>
      </c>
      <c r="I39" s="38" t="str">
        <f>IF('Budget Issue #1 '!$J$4="","",'Budget Issue #1 '!$B$15)</f>
        <v/>
      </c>
      <c r="J39" s="38" t="str">
        <f>IF('Budget Issue #1 '!$J$4="","",'Budget Issue #1 '!$F$10)</f>
        <v/>
      </c>
      <c r="K39" s="52" t="str">
        <f>IF('Budget Issue #1 '!$J$4="","",'Budget Issue #1 '!$F$15)</f>
        <v/>
      </c>
      <c r="O39" s="38">
        <v>19</v>
      </c>
    </row>
    <row r="40" spans="1:15" x14ac:dyDescent="0.25">
      <c r="A40" s="38">
        <f t="shared" si="0"/>
        <v>0</v>
      </c>
      <c r="B40" s="38">
        <f t="shared" si="1"/>
        <v>27</v>
      </c>
      <c r="C40" s="38">
        <v>1</v>
      </c>
      <c r="D40" s="38" t="str">
        <f>IF('Budget Issue #1 '!$J$4="","",'Budget Issue #1 '!$C$23)</f>
        <v/>
      </c>
      <c r="E40" s="38" t="str">
        <f>IF('Budget Issue #1 '!$J$4="","",'Budget Issue #1 '!$J$4)</f>
        <v/>
      </c>
      <c r="F40" s="38" t="str">
        <f>IF('Budget Issue #1 '!$J$6="","",'Budget Issue #1 '!$J$6)</f>
        <v/>
      </c>
      <c r="G40" s="38" t="str">
        <f>IF('Budget Issue #1 '!$J$4="","",'Budget Issue #1 '!$G$4)</f>
        <v/>
      </c>
      <c r="H40" s="38" t="str">
        <f>IF('Budget Issue #1 '!$G$6="","",'Budget Issue #1 '!$G$6)</f>
        <v/>
      </c>
      <c r="I40" s="38" t="str">
        <f>IF('Budget Issue #1 '!$J$4="","",'Budget Issue #1 '!$B$16)</f>
        <v/>
      </c>
      <c r="J40" s="38" t="str">
        <f>IF('Budget Issue #1 '!$J$4="","",'Budget Issue #1 '!$F$10)</f>
        <v/>
      </c>
      <c r="K40" s="52" t="str">
        <f>IF('Budget Issue #1 '!$J$4="","",'Budget Issue #1 '!$F$16)</f>
        <v/>
      </c>
      <c r="O40" s="38">
        <v>20</v>
      </c>
    </row>
    <row r="41" spans="1:15" x14ac:dyDescent="0.25">
      <c r="A41" s="38">
        <f t="shared" si="0"/>
        <v>0</v>
      </c>
      <c r="B41" s="38">
        <f t="shared" si="1"/>
        <v>27</v>
      </c>
      <c r="C41" s="38">
        <v>1</v>
      </c>
      <c r="D41" s="38" t="str">
        <f>IF('Budget Issue #1 '!$J$4="","",'Budget Issue #1 '!$C$23)</f>
        <v/>
      </c>
      <c r="E41" s="38" t="str">
        <f>IF('Budget Issue #1 '!$J$4="","",'Budget Issue #1 '!$J$4)</f>
        <v/>
      </c>
      <c r="F41" s="38" t="str">
        <f>IF('Budget Issue #1 '!$J$6="","",'Budget Issue #1 '!$J$6)</f>
        <v/>
      </c>
      <c r="G41" s="38" t="str">
        <f>IF('Budget Issue #1 '!$J$4="","",'Budget Issue #1 '!$G$4)</f>
        <v/>
      </c>
      <c r="H41" s="38" t="str">
        <f>IF('Budget Issue #1 '!$G$6="","",'Budget Issue #1 '!$G$6)</f>
        <v/>
      </c>
      <c r="I41" s="38" t="str">
        <f>IF('Budget Issue #1 '!$J$4="","",'Budget Issue #1 '!$B$11)</f>
        <v/>
      </c>
      <c r="J41" s="38" t="str">
        <f>IF('Budget Issue #1 '!$J$4="","",'Budget Issue #1 '!$G$10)</f>
        <v/>
      </c>
      <c r="K41" s="38" t="str">
        <f>IF('Budget Issue #1 '!$J$4="","",'Budget Issue #1 '!$G$11)</f>
        <v/>
      </c>
      <c r="O41" s="38">
        <v>21</v>
      </c>
    </row>
    <row r="42" spans="1:15" x14ac:dyDescent="0.25">
      <c r="A42" s="38">
        <f t="shared" si="0"/>
        <v>0</v>
      </c>
      <c r="B42" s="38">
        <f t="shared" si="1"/>
        <v>27</v>
      </c>
      <c r="C42" s="38">
        <v>1</v>
      </c>
      <c r="D42" s="38" t="str">
        <f>IF('Budget Issue #1 '!$J$4="","",'Budget Issue #1 '!$C$23)</f>
        <v/>
      </c>
      <c r="E42" s="38" t="str">
        <f>IF('Budget Issue #1 '!$J$4="","",'Budget Issue #1 '!$J$4)</f>
        <v/>
      </c>
      <c r="F42" s="38" t="str">
        <f>IF('Budget Issue #1 '!$J$6="","",'Budget Issue #1 '!$J$6)</f>
        <v/>
      </c>
      <c r="G42" s="38" t="str">
        <f>IF('Budget Issue #1 '!$J$4="","",'Budget Issue #1 '!$G$4)</f>
        <v/>
      </c>
      <c r="H42" s="38" t="str">
        <f>IF('Budget Issue #1 '!$G$6="","",'Budget Issue #1 '!$G$6)</f>
        <v/>
      </c>
      <c r="I42" s="38" t="str">
        <f>IF('Budget Issue #1 '!$J$4="","",'Budget Issue #1 '!$B$13)</f>
        <v/>
      </c>
      <c r="J42" s="38" t="str">
        <f>IF('Budget Issue #1 '!$J$4="","",'Budget Issue #1 '!$G$10)</f>
        <v/>
      </c>
      <c r="K42" s="52" t="str">
        <f>IF('Budget Issue #1 '!$J$4="","",'Budget Issue #1 '!$G$13)</f>
        <v/>
      </c>
      <c r="O42" s="38">
        <v>22</v>
      </c>
    </row>
    <row r="43" spans="1:15" x14ac:dyDescent="0.25">
      <c r="A43" s="38">
        <f t="shared" si="0"/>
        <v>0</v>
      </c>
      <c r="B43" s="38">
        <f t="shared" si="1"/>
        <v>27</v>
      </c>
      <c r="C43" s="38">
        <v>1</v>
      </c>
      <c r="D43" s="38" t="str">
        <f>IF('Budget Issue #1 '!$J$4="","",'Budget Issue #1 '!$C$23)</f>
        <v/>
      </c>
      <c r="E43" s="38" t="str">
        <f>IF('Budget Issue #1 '!$J$4="","",'Budget Issue #1 '!$J$4)</f>
        <v/>
      </c>
      <c r="F43" s="38" t="str">
        <f>IF('Budget Issue #1 '!$J$6="","",'Budget Issue #1 '!$J$6)</f>
        <v/>
      </c>
      <c r="G43" s="38" t="str">
        <f>IF('Budget Issue #1 '!$J$4="","",'Budget Issue #1 '!$G$4)</f>
        <v/>
      </c>
      <c r="H43" s="38" t="str">
        <f>IF('Budget Issue #1 '!$G$6="","",'Budget Issue #1 '!$G$6)</f>
        <v/>
      </c>
      <c r="I43" s="38" t="str">
        <f>IF('Budget Issue #1 '!$J$4="","",'Budget Issue #1 '!$B$14)</f>
        <v/>
      </c>
      <c r="J43" s="38" t="str">
        <f>IF('Budget Issue #1 '!$J$4="","",'Budget Issue #1 '!$G$10)</f>
        <v/>
      </c>
      <c r="K43" s="52" t="str">
        <f>IF('Budget Issue #1 '!$J$4="","",'Budget Issue #1 '!$G$14)</f>
        <v/>
      </c>
      <c r="O43" s="38">
        <v>23</v>
      </c>
    </row>
    <row r="44" spans="1:15" x14ac:dyDescent="0.25">
      <c r="A44" s="38">
        <f t="shared" si="0"/>
        <v>0</v>
      </c>
      <c r="B44" s="38">
        <f t="shared" si="1"/>
        <v>27</v>
      </c>
      <c r="C44" s="38">
        <v>1</v>
      </c>
      <c r="D44" s="38" t="str">
        <f>IF('Budget Issue #1 '!$J$4="","",'Budget Issue #1 '!$C$23)</f>
        <v/>
      </c>
      <c r="E44" s="38" t="str">
        <f>IF('Budget Issue #1 '!$J$4="","",'Budget Issue #1 '!$J$4)</f>
        <v/>
      </c>
      <c r="F44" s="38" t="str">
        <f>IF('Budget Issue #1 '!$J$6="","",'Budget Issue #1 '!$J$6)</f>
        <v/>
      </c>
      <c r="G44" s="38" t="str">
        <f>IF('Budget Issue #1 '!$J$4="","",'Budget Issue #1 '!$G$4)</f>
        <v/>
      </c>
      <c r="H44" s="38" t="str">
        <f>IF('Budget Issue #1 '!$G$6="","",'Budget Issue #1 '!$G$6)</f>
        <v/>
      </c>
      <c r="I44" s="38" t="str">
        <f>IF('Budget Issue #1 '!$J$4="","",'Budget Issue #1 '!$B$15)</f>
        <v/>
      </c>
      <c r="J44" s="38" t="str">
        <f>IF('Budget Issue #1 '!$J$4="","",'Budget Issue #1 '!$G$10)</f>
        <v/>
      </c>
      <c r="K44" s="52" t="str">
        <f>IF('Budget Issue #1 '!$J$4="","",'Budget Issue #1 '!$G$15)</f>
        <v/>
      </c>
      <c r="O44" s="38">
        <v>24</v>
      </c>
    </row>
    <row r="45" spans="1:15" x14ac:dyDescent="0.25">
      <c r="A45" s="38">
        <f t="shared" si="0"/>
        <v>0</v>
      </c>
      <c r="B45" s="38">
        <f t="shared" si="1"/>
        <v>27</v>
      </c>
      <c r="C45" s="38">
        <v>1</v>
      </c>
      <c r="D45" s="38" t="str">
        <f>IF('Budget Issue #1 '!$J$4="","",'Budget Issue #1 '!$C$23)</f>
        <v/>
      </c>
      <c r="E45" s="38" t="str">
        <f>IF('Budget Issue #1 '!$J$4="","",'Budget Issue #1 '!$J$4)</f>
        <v/>
      </c>
      <c r="F45" s="38" t="str">
        <f>IF('Budget Issue #1 '!$J$6="","",'Budget Issue #1 '!$J$6)</f>
        <v/>
      </c>
      <c r="G45" s="38" t="str">
        <f>IF('Budget Issue #1 '!$J$4="","",'Budget Issue #1 '!$G$4)</f>
        <v/>
      </c>
      <c r="H45" s="38" t="str">
        <f>IF('Budget Issue #1 '!$G$6="","",'Budget Issue #1 '!$G$6)</f>
        <v/>
      </c>
      <c r="I45" s="38" t="str">
        <f>IF('Budget Issue #1 '!$J$4="","",'Budget Issue #1 '!$B$16)</f>
        <v/>
      </c>
      <c r="J45" s="38" t="str">
        <f>IF('Budget Issue #1 '!$J$4="","",'Budget Issue #1 '!$G$10)</f>
        <v/>
      </c>
      <c r="K45" s="52" t="str">
        <f>IF('Budget Issue #1 '!$J$4="","",'Budget Issue #1 '!$G$16)</f>
        <v/>
      </c>
      <c r="O45" s="38">
        <v>25</v>
      </c>
    </row>
    <row r="46" spans="1:15" x14ac:dyDescent="0.25">
      <c r="A46" s="38">
        <f t="shared" si="0"/>
        <v>0</v>
      </c>
      <c r="B46" s="38">
        <f t="shared" si="1"/>
        <v>27</v>
      </c>
      <c r="C46" s="38">
        <v>1</v>
      </c>
      <c r="D46" s="38" t="str">
        <f>IF('Budget Issue #1 '!$J$4="","",'Budget Issue #1 '!$C$23)</f>
        <v/>
      </c>
      <c r="E46" s="38" t="str">
        <f>IF('Budget Issue #1 '!$J$4="","",'Budget Issue #1 '!$J$4)</f>
        <v/>
      </c>
      <c r="F46" s="38" t="str">
        <f>IF('Budget Issue #1 '!$J$6="","",'Budget Issue #1 '!$J$6)</f>
        <v/>
      </c>
      <c r="G46" s="38" t="str">
        <f>IF('Budget Issue #1 '!$J$4="","",'Budget Issue #1 '!$G$4)</f>
        <v/>
      </c>
      <c r="H46" s="38" t="str">
        <f>IF('Budget Issue #1 '!$G$6="","",'Budget Issue #1 '!$G$6)</f>
        <v/>
      </c>
      <c r="I46" s="38" t="str">
        <f>IF('Budget Issue #1 '!$J$4="","",'Budget Issue #1 '!$B$11)</f>
        <v/>
      </c>
      <c r="J46" s="38" t="str">
        <f>IF('Budget Issue #1 '!$J$4="","",'Budget Issue #1 '!$H$10)</f>
        <v/>
      </c>
      <c r="K46" s="38" t="str">
        <f>IF('Budget Issue #1 '!$J$4="","",'Budget Issue #1 '!$H$11)</f>
        <v/>
      </c>
      <c r="O46" s="38">
        <v>26</v>
      </c>
    </row>
    <row r="47" spans="1:15" x14ac:dyDescent="0.25">
      <c r="A47" s="38">
        <f t="shared" si="0"/>
        <v>0</v>
      </c>
      <c r="B47" s="38">
        <f t="shared" si="1"/>
        <v>27</v>
      </c>
      <c r="C47" s="38">
        <v>1</v>
      </c>
      <c r="D47" s="38" t="str">
        <f>IF('Budget Issue #1 '!$J$4="","",'Budget Issue #1 '!$C$23)</f>
        <v/>
      </c>
      <c r="E47" s="38" t="str">
        <f>IF('Budget Issue #1 '!$J$4="","",'Budget Issue #1 '!$J$4)</f>
        <v/>
      </c>
      <c r="F47" s="38" t="str">
        <f>IF('Budget Issue #1 '!$J$6="","",'Budget Issue #1 '!$J$6)</f>
        <v/>
      </c>
      <c r="G47" s="38" t="str">
        <f>IF('Budget Issue #1 '!$J$4="","",'Budget Issue #1 '!$G$4)</f>
        <v/>
      </c>
      <c r="H47" s="38" t="str">
        <f>IF('Budget Issue #1 '!$G$6="","",'Budget Issue #1 '!$G$6)</f>
        <v/>
      </c>
      <c r="I47" s="38" t="str">
        <f>IF('Budget Issue #1 '!$J$4="","",'Budget Issue #1 '!$B$13)</f>
        <v/>
      </c>
      <c r="J47" s="38" t="str">
        <f>IF('Budget Issue #1 '!$J$4="","",'Budget Issue #1 '!$H$10)</f>
        <v/>
      </c>
      <c r="K47" s="52" t="str">
        <f>IF('Budget Issue #1 '!$J$4="","",'Budget Issue #1 '!$H$13)</f>
        <v/>
      </c>
      <c r="O47" s="38">
        <v>27</v>
      </c>
    </row>
    <row r="48" spans="1:15" x14ac:dyDescent="0.25">
      <c r="A48" s="38">
        <f t="shared" si="0"/>
        <v>0</v>
      </c>
      <c r="B48" s="38">
        <f t="shared" si="1"/>
        <v>27</v>
      </c>
      <c r="C48" s="38">
        <v>1</v>
      </c>
      <c r="D48" s="38" t="str">
        <f>IF('Budget Issue #1 '!$J$4="","",'Budget Issue #1 '!$C$23)</f>
        <v/>
      </c>
      <c r="E48" s="38" t="str">
        <f>IF('Budget Issue #1 '!$J$4="","",'Budget Issue #1 '!$J$4)</f>
        <v/>
      </c>
      <c r="F48" s="38" t="str">
        <f>IF('Budget Issue #1 '!$J$6="","",'Budget Issue #1 '!$J$6)</f>
        <v/>
      </c>
      <c r="G48" s="38" t="str">
        <f>IF('Budget Issue #1 '!$J$4="","",'Budget Issue #1 '!$G$4)</f>
        <v/>
      </c>
      <c r="H48" s="38" t="str">
        <f>IF('Budget Issue #1 '!$G$6="","",'Budget Issue #1 '!$G$6)</f>
        <v/>
      </c>
      <c r="I48" s="38" t="str">
        <f>IF('Budget Issue #1 '!$J$4="","",'Budget Issue #1 '!$B$14)</f>
        <v/>
      </c>
      <c r="J48" s="38" t="str">
        <f>IF('Budget Issue #1 '!$J$4="","",'Budget Issue #1 '!$H$10)</f>
        <v/>
      </c>
      <c r="K48" s="52" t="str">
        <f>IF('Budget Issue #1 '!$J$4="","",'Budget Issue #1 '!$H$14)</f>
        <v/>
      </c>
      <c r="O48" s="38">
        <v>28</v>
      </c>
    </row>
    <row r="49" spans="1:15" x14ac:dyDescent="0.25">
      <c r="A49" s="38">
        <f t="shared" si="0"/>
        <v>0</v>
      </c>
      <c r="B49" s="38">
        <f t="shared" si="1"/>
        <v>27</v>
      </c>
      <c r="C49" s="38">
        <v>1</v>
      </c>
      <c r="D49" s="38" t="str">
        <f>IF('Budget Issue #1 '!$J$4="","",'Budget Issue #1 '!$C$23)</f>
        <v/>
      </c>
      <c r="E49" s="38" t="str">
        <f>IF('Budget Issue #1 '!$J$4="","",'Budget Issue #1 '!$J$4)</f>
        <v/>
      </c>
      <c r="F49" s="38" t="str">
        <f>IF('Budget Issue #1 '!$J$6="","",'Budget Issue #1 '!$J$6)</f>
        <v/>
      </c>
      <c r="G49" s="38" t="str">
        <f>IF('Budget Issue #1 '!$J$4="","",'Budget Issue #1 '!$G$4)</f>
        <v/>
      </c>
      <c r="H49" s="38" t="str">
        <f>IF('Budget Issue #1 '!$G$6="","",'Budget Issue #1 '!$G$6)</f>
        <v/>
      </c>
      <c r="I49" s="38" t="str">
        <f>IF('Budget Issue #1 '!$J$4="","",'Budget Issue #1 '!$B$15)</f>
        <v/>
      </c>
      <c r="J49" s="38" t="str">
        <f>IF('Budget Issue #1 '!$J$4="","",'Budget Issue #1 '!$H$10)</f>
        <v/>
      </c>
      <c r="K49" s="52" t="str">
        <f>IF('Budget Issue #1 '!$J$4="","",'Budget Issue #1 '!$H$15)</f>
        <v/>
      </c>
      <c r="O49" s="38">
        <v>29</v>
      </c>
    </row>
    <row r="50" spans="1:15" x14ac:dyDescent="0.25">
      <c r="A50" s="38">
        <f t="shared" si="0"/>
        <v>0</v>
      </c>
      <c r="B50" s="38">
        <f t="shared" si="1"/>
        <v>27</v>
      </c>
      <c r="C50" s="38">
        <v>1</v>
      </c>
      <c r="D50" s="38" t="str">
        <f>IF('Budget Issue #1 '!$J$4="","",'Budget Issue #1 '!$C$23)</f>
        <v/>
      </c>
      <c r="E50" s="38" t="str">
        <f>IF('Budget Issue #1 '!$J$4="","",'Budget Issue #1 '!$J$4)</f>
        <v/>
      </c>
      <c r="F50" s="38" t="str">
        <f>IF('Budget Issue #1 '!$J$6="","",'Budget Issue #1 '!$J$6)</f>
        <v/>
      </c>
      <c r="G50" s="38" t="str">
        <f>IF('Budget Issue #1 '!$J$4="","",'Budget Issue #1 '!$G$4)</f>
        <v/>
      </c>
      <c r="H50" s="38" t="str">
        <f>IF('Budget Issue #1 '!$G$6="","",'Budget Issue #1 '!$G$6)</f>
        <v/>
      </c>
      <c r="I50" s="38" t="str">
        <f>IF('Budget Issue #1 '!$J$4="","",'Budget Issue #1 '!$B$16)</f>
        <v/>
      </c>
      <c r="J50" s="38" t="str">
        <f>IF('Budget Issue #1 '!$J$4="","",'Budget Issue #1 '!$H$10)</f>
        <v/>
      </c>
      <c r="K50" s="52" t="str">
        <f>IF('Budget Issue #1 '!$J$4="","",'Budget Issue #1 '!$H$16)</f>
        <v/>
      </c>
      <c r="O50" s="38">
        <v>30</v>
      </c>
    </row>
    <row r="51" spans="1:15" x14ac:dyDescent="0.25">
      <c r="A51" s="38">
        <f t="shared" si="0"/>
        <v>0</v>
      </c>
      <c r="B51" s="38">
        <f t="shared" si="1"/>
        <v>27</v>
      </c>
      <c r="C51" s="38">
        <v>1</v>
      </c>
      <c r="D51" s="38" t="str">
        <f>IF('Budget Issue #1 '!$J$4="","",'Budget Issue #1 '!$C$23)</f>
        <v/>
      </c>
      <c r="E51" s="38" t="str">
        <f>IF('Budget Issue #1 '!$J$4="","",'Budget Issue #1 '!$J$4)</f>
        <v/>
      </c>
      <c r="F51" s="38" t="str">
        <f>IF('Budget Issue #1 '!$J$6="","",'Budget Issue #1 '!$J$6)</f>
        <v/>
      </c>
      <c r="G51" s="38" t="str">
        <f>IF('Budget Issue #1 '!$J$4="","",'Budget Issue #1 '!$G$4)</f>
        <v/>
      </c>
      <c r="H51" s="38" t="str">
        <f>IF('Budget Issue #1 '!$G$6="","",'Budget Issue #1 '!$G$6)</f>
        <v/>
      </c>
      <c r="I51" s="38" t="str">
        <f>IF('Budget Issue #1 '!$J$4="","",'Budget Issue #1 '!$B$11)</f>
        <v/>
      </c>
      <c r="J51" s="38" t="str">
        <f>IF('Budget Issue #1 '!$J$4="","",'Budget Issue #1 '!$I$10)</f>
        <v/>
      </c>
      <c r="K51" s="38" t="str">
        <f>IF('Budget Issue #1 '!$J$4="","",'Budget Issue #1 '!$I$11)</f>
        <v/>
      </c>
      <c r="O51" s="38">
        <v>31</v>
      </c>
    </row>
    <row r="52" spans="1:15" x14ac:dyDescent="0.25">
      <c r="A52" s="38">
        <f t="shared" si="0"/>
        <v>0</v>
      </c>
      <c r="B52" s="38">
        <f t="shared" si="1"/>
        <v>27</v>
      </c>
      <c r="C52" s="38">
        <v>1</v>
      </c>
      <c r="D52" s="38" t="str">
        <f>IF('Budget Issue #1 '!$J$4="","",'Budget Issue #1 '!$C$23)</f>
        <v/>
      </c>
      <c r="E52" s="38" t="str">
        <f>IF('Budget Issue #1 '!$J$4="","",'Budget Issue #1 '!$J$4)</f>
        <v/>
      </c>
      <c r="F52" s="38" t="str">
        <f>IF('Budget Issue #1 '!$J$6="","",'Budget Issue #1 '!$J$6)</f>
        <v/>
      </c>
      <c r="G52" s="38" t="str">
        <f>IF('Budget Issue #1 '!$J$4="","",'Budget Issue #1 '!$G$4)</f>
        <v/>
      </c>
      <c r="H52" s="38" t="str">
        <f>IF('Budget Issue #1 '!$G$6="","",'Budget Issue #1 '!$G$6)</f>
        <v/>
      </c>
      <c r="I52" s="38" t="str">
        <f>IF('Budget Issue #1 '!$J$4="","",'Budget Issue #1 '!$B$13)</f>
        <v/>
      </c>
      <c r="J52" s="38" t="str">
        <f>IF('Budget Issue #1 '!$J$4="","",'Budget Issue #1 '!$I$10)</f>
        <v/>
      </c>
      <c r="K52" s="52" t="str">
        <f>IF('Budget Issue #1 '!$J$4="","",'Budget Issue #1 '!$I$13)</f>
        <v/>
      </c>
      <c r="O52" s="38">
        <v>32</v>
      </c>
    </row>
    <row r="53" spans="1:15" x14ac:dyDescent="0.25">
      <c r="A53" s="38">
        <f t="shared" si="0"/>
        <v>0</v>
      </c>
      <c r="B53" s="38">
        <f t="shared" si="1"/>
        <v>27</v>
      </c>
      <c r="C53" s="38">
        <v>1</v>
      </c>
      <c r="D53" s="38" t="str">
        <f>IF('Budget Issue #1 '!$J$4="","",'Budget Issue #1 '!$C$23)</f>
        <v/>
      </c>
      <c r="E53" s="38" t="str">
        <f>IF('Budget Issue #1 '!$J$4="","",'Budget Issue #1 '!$J$4)</f>
        <v/>
      </c>
      <c r="F53" s="38" t="str">
        <f>IF('Budget Issue #1 '!$J$6="","",'Budget Issue #1 '!$J$6)</f>
        <v/>
      </c>
      <c r="G53" s="38" t="str">
        <f>IF('Budget Issue #1 '!$J$4="","",'Budget Issue #1 '!$G$4)</f>
        <v/>
      </c>
      <c r="H53" s="38" t="str">
        <f>IF('Budget Issue #1 '!$G$6="","",'Budget Issue #1 '!$G$6)</f>
        <v/>
      </c>
      <c r="I53" s="38" t="str">
        <f>IF('Budget Issue #1 '!$J$4="","",'Budget Issue #1 '!$B$14)</f>
        <v/>
      </c>
      <c r="J53" s="38" t="str">
        <f>IF('Budget Issue #1 '!$J$4="","",'Budget Issue #1 '!$I$10)</f>
        <v/>
      </c>
      <c r="K53" s="52" t="str">
        <f>IF('Budget Issue #1 '!$J$4="","",'Budget Issue #1 '!$I$14)</f>
        <v/>
      </c>
      <c r="O53" s="38">
        <v>33</v>
      </c>
    </row>
    <row r="54" spans="1:15" x14ac:dyDescent="0.25">
      <c r="A54" s="38">
        <f t="shared" si="0"/>
        <v>0</v>
      </c>
      <c r="B54" s="38">
        <f t="shared" si="1"/>
        <v>27</v>
      </c>
      <c r="C54" s="38">
        <v>1</v>
      </c>
      <c r="D54" s="38" t="str">
        <f>IF('Budget Issue #1 '!$J$4="","",'Budget Issue #1 '!$C$23)</f>
        <v/>
      </c>
      <c r="E54" s="38" t="str">
        <f>IF('Budget Issue #1 '!$J$4="","",'Budget Issue #1 '!$J$4)</f>
        <v/>
      </c>
      <c r="F54" s="38" t="str">
        <f>IF('Budget Issue #1 '!$J$6="","",'Budget Issue #1 '!$J$6)</f>
        <v/>
      </c>
      <c r="G54" s="38" t="str">
        <f>IF('Budget Issue #1 '!$J$4="","",'Budget Issue #1 '!$G$4)</f>
        <v/>
      </c>
      <c r="H54" s="38" t="str">
        <f>IF('Budget Issue #1 '!$G$6="","",'Budget Issue #1 '!$G$6)</f>
        <v/>
      </c>
      <c r="I54" s="38" t="str">
        <f>IF('Budget Issue #1 '!$J$4="","",'Budget Issue #1 '!$B$15)</f>
        <v/>
      </c>
      <c r="J54" s="38" t="str">
        <f>IF('Budget Issue #1 '!$J$4="","",'Budget Issue #1 '!$I$10)</f>
        <v/>
      </c>
      <c r="K54" s="52" t="str">
        <f>IF('Budget Issue #1 '!$J$4="","",'Budget Issue #1 '!$I$15)</f>
        <v/>
      </c>
      <c r="O54" s="38">
        <v>34</v>
      </c>
    </row>
    <row r="55" spans="1:15" x14ac:dyDescent="0.25">
      <c r="A55" s="38">
        <f t="shared" si="0"/>
        <v>0</v>
      </c>
      <c r="B55" s="38">
        <f t="shared" si="1"/>
        <v>27</v>
      </c>
      <c r="C55" s="38">
        <v>1</v>
      </c>
      <c r="D55" s="38" t="str">
        <f>IF('Budget Issue #1 '!$J$4="","",'Budget Issue #1 '!$C$23)</f>
        <v/>
      </c>
      <c r="E55" s="38" t="str">
        <f>IF('Budget Issue #1 '!$J$4="","",'Budget Issue #1 '!$J$4)</f>
        <v/>
      </c>
      <c r="F55" s="38" t="str">
        <f>IF('Budget Issue #1 '!$J$6="","",'Budget Issue #1 '!$J$6)</f>
        <v/>
      </c>
      <c r="G55" s="38" t="str">
        <f>IF('Budget Issue #1 '!$J$4="","",'Budget Issue #1 '!$G$4)</f>
        <v/>
      </c>
      <c r="H55" s="38" t="str">
        <f>IF('Budget Issue #1 '!$G$6="","",'Budget Issue #1 '!$G$6)</f>
        <v/>
      </c>
      <c r="I55" s="38" t="str">
        <f>IF('Budget Issue #1 '!$J$4="","",'Budget Issue #1 '!$B$16)</f>
        <v/>
      </c>
      <c r="J55" s="38" t="str">
        <f>IF('Budget Issue #1 '!$J$4="","",'Budget Issue #1 '!$I$10)</f>
        <v/>
      </c>
      <c r="K55" s="52" t="str">
        <f>IF('Budget Issue #1 '!$J$4="","",'Budget Issue #1 '!$I$16)</f>
        <v/>
      </c>
      <c r="O55" s="38">
        <v>35</v>
      </c>
    </row>
    <row r="56" spans="1:15" x14ac:dyDescent="0.25">
      <c r="A56" s="38">
        <f t="shared" si="0"/>
        <v>0</v>
      </c>
      <c r="B56" s="38">
        <f t="shared" si="1"/>
        <v>27</v>
      </c>
      <c r="C56" s="38">
        <v>1</v>
      </c>
      <c r="D56" s="38" t="str">
        <f>IF('Budget Issue #1 '!$J$4="","",'Budget Issue #1 '!$C$23)</f>
        <v/>
      </c>
      <c r="E56" s="38" t="str">
        <f>IF('Budget Issue #1 '!$J$4="","",'Budget Issue #1 '!$J$4)</f>
        <v/>
      </c>
      <c r="F56" s="38" t="str">
        <f>IF('Budget Issue #1 '!$J$6="","",'Budget Issue #1 '!$J$6)</f>
        <v/>
      </c>
      <c r="G56" s="38" t="str">
        <f>IF('Budget Issue #1 '!$J$4="","",'Budget Issue #1 '!$G$4)</f>
        <v/>
      </c>
      <c r="H56" s="38" t="str">
        <f>IF('Budget Issue #1 '!$G$6="","",'Budget Issue #1 '!$G$6)</f>
        <v/>
      </c>
      <c r="I56" s="38" t="str">
        <f>IF('Budget Issue #1 '!$J$4="","",'Budget Issue #1 '!$B$11)</f>
        <v/>
      </c>
      <c r="J56" s="38" t="str">
        <f>IF('Budget Issue #1 '!$J$4="","",'Budget Issue #1 '!$J$10)</f>
        <v/>
      </c>
      <c r="K56" s="38" t="str">
        <f>IF('Budget Issue #1 '!$J$4="","",'Budget Issue #1 '!$J$11)</f>
        <v/>
      </c>
      <c r="O56" s="38">
        <v>36</v>
      </c>
    </row>
    <row r="57" spans="1:15" x14ac:dyDescent="0.25">
      <c r="A57" s="38">
        <f t="shared" si="0"/>
        <v>0</v>
      </c>
      <c r="B57" s="38">
        <f t="shared" si="1"/>
        <v>27</v>
      </c>
      <c r="C57" s="38">
        <v>1</v>
      </c>
      <c r="D57" s="38" t="str">
        <f>IF('Budget Issue #1 '!$J$4="","",'Budget Issue #1 '!$C$23)</f>
        <v/>
      </c>
      <c r="E57" s="38" t="str">
        <f>IF('Budget Issue #1 '!$J$4="","",'Budget Issue #1 '!$J$4)</f>
        <v/>
      </c>
      <c r="F57" s="38" t="str">
        <f>IF('Budget Issue #1 '!$J$6="","",'Budget Issue #1 '!$J$6)</f>
        <v/>
      </c>
      <c r="G57" s="38" t="str">
        <f>IF('Budget Issue #1 '!$J$4="","",'Budget Issue #1 '!$G$4)</f>
        <v/>
      </c>
      <c r="H57" s="38" t="str">
        <f>IF('Budget Issue #1 '!$G$6="","",'Budget Issue #1 '!$G$6)</f>
        <v/>
      </c>
      <c r="I57" s="38" t="str">
        <f>IF('Budget Issue #1 '!$J$4="","",'Budget Issue #1 '!$B$13)</f>
        <v/>
      </c>
      <c r="J57" s="38" t="str">
        <f>IF('Budget Issue #1 '!$J$4="","",'Budget Issue #1 '!$J$10)</f>
        <v/>
      </c>
      <c r="K57" s="52" t="str">
        <f>IF('Budget Issue #1 '!$J$4="","",'Budget Issue #1 '!$J$13)</f>
        <v/>
      </c>
      <c r="O57" s="38">
        <v>37</v>
      </c>
    </row>
    <row r="58" spans="1:15" x14ac:dyDescent="0.25">
      <c r="A58" s="38">
        <f t="shared" si="0"/>
        <v>0</v>
      </c>
      <c r="B58" s="38">
        <f t="shared" si="1"/>
        <v>27</v>
      </c>
      <c r="C58" s="38">
        <v>1</v>
      </c>
      <c r="D58" s="38" t="str">
        <f>IF('Budget Issue #1 '!$J$4="","",'Budget Issue #1 '!$C$23)</f>
        <v/>
      </c>
      <c r="E58" s="38" t="str">
        <f>IF('Budget Issue #1 '!$J$4="","",'Budget Issue #1 '!$J$4)</f>
        <v/>
      </c>
      <c r="F58" s="38" t="str">
        <f>IF('Budget Issue #1 '!$J$6="","",'Budget Issue #1 '!$J$6)</f>
        <v/>
      </c>
      <c r="G58" s="38" t="str">
        <f>IF('Budget Issue #1 '!$J$4="","",'Budget Issue #1 '!$G$4)</f>
        <v/>
      </c>
      <c r="H58" s="38" t="str">
        <f>IF('Budget Issue #1 '!$G$6="","",'Budget Issue #1 '!$G$6)</f>
        <v/>
      </c>
      <c r="I58" s="38" t="str">
        <f>IF('Budget Issue #1 '!$J$4="","",'Budget Issue #1 '!$B$14)</f>
        <v/>
      </c>
      <c r="J58" s="38" t="str">
        <f>IF('Budget Issue #1 '!$J$4="","",'Budget Issue #1 '!$J$10)</f>
        <v/>
      </c>
      <c r="K58" s="52" t="str">
        <f>IF('Budget Issue #1 '!$J$4="","",'Budget Issue #1 '!$J$14)</f>
        <v/>
      </c>
      <c r="O58" s="38">
        <v>38</v>
      </c>
    </row>
    <row r="59" spans="1:15" x14ac:dyDescent="0.25">
      <c r="A59" s="38">
        <f t="shared" si="0"/>
        <v>0</v>
      </c>
      <c r="B59" s="38">
        <f t="shared" si="1"/>
        <v>27</v>
      </c>
      <c r="C59" s="38">
        <v>1</v>
      </c>
      <c r="D59" s="38" t="str">
        <f>IF('Budget Issue #1 '!$J$4="","",'Budget Issue #1 '!$C$23)</f>
        <v/>
      </c>
      <c r="E59" s="38" t="str">
        <f>IF('Budget Issue #1 '!$J$4="","",'Budget Issue #1 '!$J$4)</f>
        <v/>
      </c>
      <c r="F59" s="38" t="str">
        <f>IF('Budget Issue #1 '!$J$6="","",'Budget Issue #1 '!$J$6)</f>
        <v/>
      </c>
      <c r="G59" s="38" t="str">
        <f>IF('Budget Issue #1 '!$J$4="","",'Budget Issue #1 '!$G$4)</f>
        <v/>
      </c>
      <c r="H59" s="38" t="str">
        <f>IF('Budget Issue #1 '!$G$6="","",'Budget Issue #1 '!$G$6)</f>
        <v/>
      </c>
      <c r="I59" s="38" t="str">
        <f>IF('Budget Issue #1 '!$J$4="","",'Budget Issue #1 '!$B$15)</f>
        <v/>
      </c>
      <c r="J59" s="38" t="str">
        <f>IF('Budget Issue #1 '!$J$4="","",'Budget Issue #1 '!$J$10)</f>
        <v/>
      </c>
      <c r="K59" s="52" t="str">
        <f>IF('Budget Issue #1 '!$J$4="","",'Budget Issue #1 '!$J$15)</f>
        <v/>
      </c>
      <c r="O59" s="38">
        <v>39</v>
      </c>
    </row>
    <row r="60" spans="1:15" x14ac:dyDescent="0.25">
      <c r="A60" s="38">
        <f t="shared" si="0"/>
        <v>0</v>
      </c>
      <c r="B60" s="38">
        <f t="shared" si="1"/>
        <v>27</v>
      </c>
      <c r="C60" s="38">
        <v>1</v>
      </c>
      <c r="D60" s="38" t="str">
        <f>IF('Budget Issue #1 '!$J$4="","",'Budget Issue #1 '!$C$23)</f>
        <v/>
      </c>
      <c r="E60" s="38" t="str">
        <f>IF('Budget Issue #1 '!$J$4="","",'Budget Issue #1 '!$J$4)</f>
        <v/>
      </c>
      <c r="F60" s="38" t="str">
        <f>IF('Budget Issue #1 '!$J$6="","",'Budget Issue #1 '!$J$6)</f>
        <v/>
      </c>
      <c r="G60" s="38" t="str">
        <f>IF('Budget Issue #1 '!$J$4="","",'Budget Issue #1 '!$G$4)</f>
        <v/>
      </c>
      <c r="H60" s="38" t="str">
        <f>IF('Budget Issue #1 '!$G$6="","",'Budget Issue #1 '!$G$6)</f>
        <v/>
      </c>
      <c r="I60" s="38" t="str">
        <f>IF('Budget Issue #1 '!$J$4="","",'Budget Issue #1 '!$B$16)</f>
        <v/>
      </c>
      <c r="J60" s="38" t="str">
        <f>IF('Budget Issue #1 '!$J$4="","",'Budget Issue #1 '!$J$10)</f>
        <v/>
      </c>
      <c r="K60" s="52" t="str">
        <f>IF('Budget Issue #1 '!$J$4="","",'Budget Issue #1 '!$J$16)</f>
        <v/>
      </c>
      <c r="O60" s="38">
        <v>40</v>
      </c>
    </row>
    <row r="61" spans="1:15" x14ac:dyDescent="0.25">
      <c r="A61" s="38">
        <f t="shared" si="0"/>
        <v>0</v>
      </c>
      <c r="B61" s="38">
        <f t="shared" si="1"/>
        <v>27</v>
      </c>
      <c r="C61" s="38">
        <v>1</v>
      </c>
      <c r="D61" s="38" t="str">
        <f>IF('Budget Issue #1 '!$J$4="","",'Budget Issue #1 '!$C$23)</f>
        <v/>
      </c>
      <c r="E61" s="38" t="str">
        <f>IF('Budget Issue #1 '!$J$4="","",'Budget Issue #1 '!$J$4)</f>
        <v/>
      </c>
      <c r="F61" s="38" t="str">
        <f>IF('Budget Issue #1 '!$J$6="","",'Budget Issue #1 '!$J$6)</f>
        <v/>
      </c>
      <c r="G61" s="38" t="str">
        <f>IF('Budget Issue #1 '!$J$4="","",'Budget Issue #1 '!$G$4)</f>
        <v/>
      </c>
      <c r="H61" s="38" t="str">
        <f>IF('Budget Issue #1 '!$G$6="","",'Budget Issue #1 '!$G$6)</f>
        <v/>
      </c>
      <c r="I61" s="38" t="str">
        <f>IF('Budget Issue #1 '!$J$4="","",'Budget Issue #1 '!$B$11)</f>
        <v/>
      </c>
      <c r="J61" s="38" t="str">
        <f>IF('Budget Issue #1 '!$J$4="","",'Budget Issue #1 '!$K$10)</f>
        <v/>
      </c>
      <c r="K61" s="38" t="str">
        <f>IF('Budget Issue #1 '!$J$4="","",'Budget Issue #1 '!$K$11)</f>
        <v/>
      </c>
      <c r="O61" s="38">
        <v>41</v>
      </c>
    </row>
    <row r="62" spans="1:15" x14ac:dyDescent="0.25">
      <c r="A62" s="38">
        <f t="shared" si="0"/>
        <v>0</v>
      </c>
      <c r="B62" s="38">
        <f t="shared" si="1"/>
        <v>27</v>
      </c>
      <c r="C62" s="38">
        <v>1</v>
      </c>
      <c r="D62" s="38" t="str">
        <f>IF('Budget Issue #1 '!$J$4="","",'Budget Issue #1 '!$C$23)</f>
        <v/>
      </c>
      <c r="E62" s="38" t="str">
        <f>IF('Budget Issue #1 '!$J$4="","",'Budget Issue #1 '!$J$4)</f>
        <v/>
      </c>
      <c r="F62" s="38" t="str">
        <f>IF('Budget Issue #1 '!$J$6="","",'Budget Issue #1 '!$J$6)</f>
        <v/>
      </c>
      <c r="G62" s="38" t="str">
        <f>IF('Budget Issue #1 '!$J$4="","",'Budget Issue #1 '!$G$4)</f>
        <v/>
      </c>
      <c r="H62" s="38" t="str">
        <f>IF('Budget Issue #1 '!$G$6="","",'Budget Issue #1 '!$G$6)</f>
        <v/>
      </c>
      <c r="I62" s="38" t="str">
        <f>IF('Budget Issue #1 '!$J$4="","",'Budget Issue #1 '!$B$13)</f>
        <v/>
      </c>
      <c r="J62" s="38" t="str">
        <f>IF('Budget Issue #1 '!$J$4="","",'Budget Issue #1 '!$K$10)</f>
        <v/>
      </c>
      <c r="K62" s="52" t="str">
        <f>IF('Budget Issue #1 '!$J$4="","",'Budget Issue #1 '!$K$13)</f>
        <v/>
      </c>
      <c r="O62" s="38">
        <v>42</v>
      </c>
    </row>
    <row r="63" spans="1:15" x14ac:dyDescent="0.25">
      <c r="A63" s="38">
        <f t="shared" si="0"/>
        <v>0</v>
      </c>
      <c r="B63" s="38">
        <f t="shared" si="1"/>
        <v>27</v>
      </c>
      <c r="C63" s="38">
        <v>1</v>
      </c>
      <c r="D63" s="38" t="str">
        <f>IF('Budget Issue #1 '!$J$4="","",'Budget Issue #1 '!$C$23)</f>
        <v/>
      </c>
      <c r="E63" s="38" t="str">
        <f>IF('Budget Issue #1 '!$J$4="","",'Budget Issue #1 '!$J$4)</f>
        <v/>
      </c>
      <c r="F63" s="38" t="str">
        <f>IF('Budget Issue #1 '!$J$6="","",'Budget Issue #1 '!$J$6)</f>
        <v/>
      </c>
      <c r="G63" s="38" t="str">
        <f>IF('Budget Issue #1 '!$J$4="","",'Budget Issue #1 '!$G$4)</f>
        <v/>
      </c>
      <c r="H63" s="38" t="str">
        <f>IF('Budget Issue #1 '!$G$6="","",'Budget Issue #1 '!$G$6)</f>
        <v/>
      </c>
      <c r="I63" s="38" t="str">
        <f>IF('Budget Issue #1 '!$J$4="","",'Budget Issue #1 '!$B$14)</f>
        <v/>
      </c>
      <c r="J63" s="38" t="str">
        <f>IF('Budget Issue #1 '!$J$4="","",'Budget Issue #1 '!$K$10)</f>
        <v/>
      </c>
      <c r="K63" s="52" t="str">
        <f>IF('Budget Issue #1 '!$J$4="","",'Budget Issue #1 '!$K$14)</f>
        <v/>
      </c>
      <c r="O63" s="38">
        <v>43</v>
      </c>
    </row>
    <row r="64" spans="1:15" x14ac:dyDescent="0.25">
      <c r="A64" s="38">
        <f t="shared" si="0"/>
        <v>0</v>
      </c>
      <c r="B64" s="38">
        <f t="shared" si="1"/>
        <v>27</v>
      </c>
      <c r="C64" s="38">
        <v>1</v>
      </c>
      <c r="D64" s="38" t="str">
        <f>IF('Budget Issue #1 '!$J$4="","",'Budget Issue #1 '!$C$23)</f>
        <v/>
      </c>
      <c r="E64" s="38" t="str">
        <f>IF('Budget Issue #1 '!$J$4="","",'Budget Issue #1 '!$J$4)</f>
        <v/>
      </c>
      <c r="F64" s="38" t="str">
        <f>IF('Budget Issue #1 '!$J$6="","",'Budget Issue #1 '!$J$6)</f>
        <v/>
      </c>
      <c r="G64" s="38" t="str">
        <f>IF('Budget Issue #1 '!$J$4="","",'Budget Issue #1 '!$G$4)</f>
        <v/>
      </c>
      <c r="H64" s="38" t="str">
        <f>IF('Budget Issue #1 '!$G$6="","",'Budget Issue #1 '!$G$6)</f>
        <v/>
      </c>
      <c r="I64" s="38" t="str">
        <f>IF('Budget Issue #1 '!$J$4="","",'Budget Issue #1 '!$B$15)</f>
        <v/>
      </c>
      <c r="J64" s="38" t="str">
        <f>IF('Budget Issue #1 '!$J$4="","",'Budget Issue #1 '!$K$10)</f>
        <v/>
      </c>
      <c r="K64" s="52" t="str">
        <f>IF('Budget Issue #1 '!$J$4="","",'Budget Issue #1 '!$K$15)</f>
        <v/>
      </c>
      <c r="O64" s="38">
        <v>44</v>
      </c>
    </row>
    <row r="65" spans="1:15" x14ac:dyDescent="0.25">
      <c r="A65" s="38">
        <f t="shared" si="0"/>
        <v>0</v>
      </c>
      <c r="B65" s="38">
        <f t="shared" si="1"/>
        <v>27</v>
      </c>
      <c r="C65" s="38">
        <v>1</v>
      </c>
      <c r="D65" s="38" t="str">
        <f>IF('Budget Issue #1 '!$J$4="","",'Budget Issue #1 '!$C$23)</f>
        <v/>
      </c>
      <c r="E65" s="38" t="str">
        <f>IF('Budget Issue #1 '!$J$4="","",'Budget Issue #1 '!$J$4)</f>
        <v/>
      </c>
      <c r="F65" s="38" t="str">
        <f>IF('Budget Issue #1 '!$J$6="","",'Budget Issue #1 '!$J$6)</f>
        <v/>
      </c>
      <c r="G65" s="38" t="str">
        <f>IF('Budget Issue #1 '!$J$4="","",'Budget Issue #1 '!$G$4)</f>
        <v/>
      </c>
      <c r="H65" s="38" t="str">
        <f>IF('Budget Issue #1 '!$G$6="","",'Budget Issue #1 '!$G$6)</f>
        <v/>
      </c>
      <c r="I65" s="38" t="str">
        <f>IF('Budget Issue #1 '!$J$4="","",'Budget Issue #1 '!$B$16)</f>
        <v/>
      </c>
      <c r="J65" s="38" t="str">
        <f>IF('Budget Issue #1 '!$J$4="","",'Budget Issue #1 '!$K$10)</f>
        <v/>
      </c>
      <c r="K65" s="52" t="str">
        <f>IF('Budget Issue #1 '!$J$4="","",'Budget Issue #1 '!$K$16)</f>
        <v/>
      </c>
      <c r="O65" s="38">
        <v>45</v>
      </c>
    </row>
    <row r="66" spans="1:15" x14ac:dyDescent="0.25">
      <c r="A66" s="38">
        <f t="shared" si="0"/>
        <v>0</v>
      </c>
      <c r="B66" s="38">
        <f t="shared" si="1"/>
        <v>27</v>
      </c>
      <c r="C66" s="38">
        <v>1</v>
      </c>
      <c r="D66" s="38" t="str">
        <f>IF('Budget Issue #1 '!$J$4="","",'Budget Issue #1 '!$C$23)</f>
        <v/>
      </c>
      <c r="E66" s="38" t="str">
        <f>IF('Budget Issue #1 '!$J$4="","",'Budget Issue #1 '!$J$4)</f>
        <v/>
      </c>
      <c r="F66" s="38" t="str">
        <f>IF('Budget Issue #1 '!$J$6="","",'Budget Issue #1 '!$J$6)</f>
        <v/>
      </c>
      <c r="G66" s="38" t="str">
        <f>IF('Budget Issue #1 '!$J$4="","",'Budget Issue #1 '!$G$4)</f>
        <v/>
      </c>
      <c r="H66" s="38" t="str">
        <f>IF('Budget Issue #1 '!$G$6="","",'Budget Issue #1 '!$G$6)</f>
        <v/>
      </c>
      <c r="I66" s="38" t="str">
        <f>IF('Budget Issue #1 '!$J$4="","",'Budget Issue #1 '!$B$11)</f>
        <v/>
      </c>
      <c r="J66" s="38" t="str">
        <f>IF('Budget Issue #1 '!$J$4="","",'Budget Issue #1 '!$L$10)</f>
        <v/>
      </c>
      <c r="K66" s="38" t="str">
        <f>IF('Budget Issue #1 '!$J$4="","",'Budget Issue #1 '!$L$11)</f>
        <v/>
      </c>
      <c r="O66" s="38">
        <v>46</v>
      </c>
    </row>
    <row r="67" spans="1:15" x14ac:dyDescent="0.25">
      <c r="A67" s="38">
        <f t="shared" si="0"/>
        <v>0</v>
      </c>
      <c r="B67" s="38">
        <f t="shared" si="1"/>
        <v>27</v>
      </c>
      <c r="C67" s="38">
        <v>1</v>
      </c>
      <c r="D67" s="38" t="str">
        <f>IF('Budget Issue #1 '!$J$4="","",'Budget Issue #1 '!$C$23)</f>
        <v/>
      </c>
      <c r="E67" s="38" t="str">
        <f>IF('Budget Issue #1 '!$J$4="","",'Budget Issue #1 '!$J$4)</f>
        <v/>
      </c>
      <c r="F67" s="38" t="str">
        <f>IF('Budget Issue #1 '!$J$6="","",'Budget Issue #1 '!$J$6)</f>
        <v/>
      </c>
      <c r="G67" s="38" t="str">
        <f>IF('Budget Issue #1 '!$J$4="","",'Budget Issue #1 '!$G$4)</f>
        <v/>
      </c>
      <c r="H67" s="38" t="str">
        <f>IF('Budget Issue #1 '!$G$6="","",'Budget Issue #1 '!$G$6)</f>
        <v/>
      </c>
      <c r="I67" s="38" t="str">
        <f>IF('Budget Issue #1 '!$J$4="","",'Budget Issue #1 '!$B$13)</f>
        <v/>
      </c>
      <c r="J67" s="38" t="str">
        <f>IF('Budget Issue #1 '!$J$4="","",'Budget Issue #1 '!$L$10)</f>
        <v/>
      </c>
      <c r="K67" s="52" t="str">
        <f>IF('Budget Issue #1 '!$J$4="","",'Budget Issue #1 '!$L$13)</f>
        <v/>
      </c>
      <c r="O67" s="38">
        <v>47</v>
      </c>
    </row>
    <row r="68" spans="1:15" x14ac:dyDescent="0.25">
      <c r="A68" s="38">
        <f t="shared" si="0"/>
        <v>0</v>
      </c>
      <c r="B68" s="38">
        <f t="shared" si="1"/>
        <v>27</v>
      </c>
      <c r="C68" s="38">
        <v>1</v>
      </c>
      <c r="D68" s="38" t="str">
        <f>IF('Budget Issue #1 '!$J$4="","",'Budget Issue #1 '!$C$23)</f>
        <v/>
      </c>
      <c r="E68" s="38" t="str">
        <f>IF('Budget Issue #1 '!$J$4="","",'Budget Issue #1 '!$J$4)</f>
        <v/>
      </c>
      <c r="F68" s="38" t="str">
        <f>IF('Budget Issue #1 '!$J$6="","",'Budget Issue #1 '!$J$6)</f>
        <v/>
      </c>
      <c r="G68" s="38" t="str">
        <f>IF('Budget Issue #1 '!$J$4="","",'Budget Issue #1 '!$G$4)</f>
        <v/>
      </c>
      <c r="H68" s="38" t="str">
        <f>IF('Budget Issue #1 '!$G$6="","",'Budget Issue #1 '!$G$6)</f>
        <v/>
      </c>
      <c r="I68" s="38" t="str">
        <f>IF('Budget Issue #1 '!$J$4="","",'Budget Issue #1 '!$B$14)</f>
        <v/>
      </c>
      <c r="J68" s="38" t="str">
        <f>IF('Budget Issue #1 '!$J$4="","",'Budget Issue #1 '!$L$10)</f>
        <v/>
      </c>
      <c r="K68" s="52" t="str">
        <f>IF('Budget Issue #1 '!$J$4="","",'Budget Issue #1 '!$L$14)</f>
        <v/>
      </c>
      <c r="O68" s="38">
        <v>48</v>
      </c>
    </row>
    <row r="69" spans="1:15" x14ac:dyDescent="0.25">
      <c r="A69" s="38">
        <f t="shared" si="0"/>
        <v>0</v>
      </c>
      <c r="B69" s="38">
        <f t="shared" si="1"/>
        <v>27</v>
      </c>
      <c r="C69" s="38">
        <v>1</v>
      </c>
      <c r="D69" s="38" t="str">
        <f>IF('Budget Issue #1 '!$J$4="","",'Budget Issue #1 '!$C$23)</f>
        <v/>
      </c>
      <c r="E69" s="38" t="str">
        <f>IF('Budget Issue #1 '!$J$4="","",'Budget Issue #1 '!$J$4)</f>
        <v/>
      </c>
      <c r="F69" s="38" t="str">
        <f>IF('Budget Issue #1 '!$J$6="","",'Budget Issue #1 '!$J$6)</f>
        <v/>
      </c>
      <c r="G69" s="38" t="str">
        <f>IF('Budget Issue #1 '!$J$4="","",'Budget Issue #1 '!$G$4)</f>
        <v/>
      </c>
      <c r="H69" s="38" t="str">
        <f>IF('Budget Issue #1 '!$G$6="","",'Budget Issue #1 '!$G$6)</f>
        <v/>
      </c>
      <c r="I69" s="38" t="str">
        <f>IF('Budget Issue #1 '!$J$4="","",'Budget Issue #1 '!$B$15)</f>
        <v/>
      </c>
      <c r="J69" s="38" t="str">
        <f>IF('Budget Issue #1 '!$J$4="","",'Budget Issue #1 '!$L$10)</f>
        <v/>
      </c>
      <c r="K69" s="52" t="str">
        <f>IF('Budget Issue #1 '!$J$4="","",'Budget Issue #1 '!$L$15)</f>
        <v/>
      </c>
      <c r="O69" s="38">
        <v>49</v>
      </c>
    </row>
    <row r="70" spans="1:15" x14ac:dyDescent="0.25">
      <c r="A70" s="38">
        <f t="shared" si="0"/>
        <v>0</v>
      </c>
      <c r="B70" s="38">
        <f t="shared" si="1"/>
        <v>27</v>
      </c>
      <c r="C70" s="38">
        <v>1</v>
      </c>
      <c r="D70" s="38" t="str">
        <f>IF('Budget Issue #1 '!$J$4="","",'Budget Issue #1 '!$C$23)</f>
        <v/>
      </c>
      <c r="E70" s="38" t="str">
        <f>IF('Budget Issue #1 '!$J$4="","",'Budget Issue #1 '!$J$4)</f>
        <v/>
      </c>
      <c r="F70" s="38" t="str">
        <f>IF('Budget Issue #1 '!$J$6="","",'Budget Issue #1 '!$J$6)</f>
        <v/>
      </c>
      <c r="G70" s="38" t="str">
        <f>IF('Budget Issue #1 '!$J$4="","",'Budget Issue #1 '!$G$4)</f>
        <v/>
      </c>
      <c r="H70" s="38" t="str">
        <f>IF('Budget Issue #1 '!$G$6="","",'Budget Issue #1 '!$G$6)</f>
        <v/>
      </c>
      <c r="I70" s="38" t="str">
        <f>IF('Budget Issue #1 '!$J$4="","",'Budget Issue #1 '!$B$16)</f>
        <v/>
      </c>
      <c r="J70" s="38" t="str">
        <f>IF('Budget Issue #1 '!$J$4="","",'Budget Issue #1 '!$L$10)</f>
        <v/>
      </c>
      <c r="K70" s="52" t="str">
        <f>IF('Budget Issue #1 '!$J$4="","",'Budget Issue #1 '!$L$16)</f>
        <v/>
      </c>
      <c r="O70" s="38">
        <v>50</v>
      </c>
    </row>
    <row r="71" spans="1:15" x14ac:dyDescent="0.25">
      <c r="A71" s="77">
        <f>IFERROR($A$21,"")</f>
        <v>0</v>
      </c>
      <c r="B71" s="77">
        <f t="shared" si="1"/>
        <v>27</v>
      </c>
      <c r="C71" s="77">
        <v>1</v>
      </c>
      <c r="D71" s="77" t="str">
        <f>IF('Budget Issue #1 '!$J$4="","",'Budget Issue #1 '!$C$23)</f>
        <v/>
      </c>
      <c r="E71" s="77" t="str">
        <f>IF('Budget Issue #1 '!$J$4="","",'Budget Issue #1 '!$J$4)</f>
        <v/>
      </c>
      <c r="F71" s="77" t="str">
        <f>IF('Budget Issue #1 '!$J$6="","",'Budget Issue #1 '!$J$6)</f>
        <v/>
      </c>
      <c r="G71" s="77" t="str">
        <f>IF('Budget Issue #1 '!$J$4="","",'Budget Issue #1 '!$G$4)</f>
        <v/>
      </c>
      <c r="H71" s="77" t="str">
        <f>IF('Budget Issue #1 '!$G$6="","",'Budget Issue #1 '!$G$6)</f>
        <v/>
      </c>
      <c r="I71" s="77" t="str">
        <f>IF('Budget Issue #1 '!$J$4="","",'Budget Issue #1 '!$B$19)</f>
        <v/>
      </c>
      <c r="J71" s="77" t="str">
        <f>IF('Budget Issue #1 '!$J$4="","",'Budget Issue #1 '!$B$25)</f>
        <v/>
      </c>
      <c r="K71" s="78" t="str">
        <f>IF('Budget Issue #1 '!$J$4="","",'Budget Issue #1 '!$D$25)</f>
        <v/>
      </c>
      <c r="O71" s="38">
        <v>51</v>
      </c>
    </row>
    <row r="72" spans="1:15" x14ac:dyDescent="0.25">
      <c r="A72" s="77">
        <f t="shared" si="0"/>
        <v>0</v>
      </c>
      <c r="B72" s="77">
        <f t="shared" si="1"/>
        <v>27</v>
      </c>
      <c r="C72" s="77">
        <v>1</v>
      </c>
      <c r="D72" s="77" t="str">
        <f>IF('Budget Issue #1 '!$J$4="","",'Budget Issue #1 '!$C$23)</f>
        <v/>
      </c>
      <c r="E72" s="77" t="str">
        <f>IF('Budget Issue #1 '!$J$4="","",'Budget Issue #1 '!$J$4)</f>
        <v/>
      </c>
      <c r="F72" s="77" t="str">
        <f>IF('Budget Issue #1 '!$J$6="","",'Budget Issue #1 '!$J$6)</f>
        <v/>
      </c>
      <c r="G72" s="77" t="str">
        <f>IF('Budget Issue #1 '!$J$4="","",'Budget Issue #1 '!$G$4)</f>
        <v/>
      </c>
      <c r="H72" s="77" t="str">
        <f>IF('Budget Issue #1 '!$G$6="","",'Budget Issue #1 '!$G$6)</f>
        <v/>
      </c>
      <c r="I72" s="77" t="str">
        <f>IF('Budget Issue #1 '!$J$4="","",'Budget Issue #1 '!$B$19)</f>
        <v/>
      </c>
      <c r="J72" s="77" t="str">
        <f>IF('Budget Issue #1 '!$J$4="","",'Budget Issue #1 '!$B$33)</f>
        <v/>
      </c>
      <c r="K72" s="78" t="str">
        <f>IF('Budget Issue #1 '!$J$4="","",'Budget Issue #1 '!$B$34)</f>
        <v/>
      </c>
      <c r="O72" s="38">
        <v>52</v>
      </c>
    </row>
    <row r="73" spans="1:15" x14ac:dyDescent="0.25">
      <c r="A73" s="38">
        <f t="shared" si="0"/>
        <v>0</v>
      </c>
      <c r="B73" s="38">
        <f t="shared" si="1"/>
        <v>27</v>
      </c>
      <c r="C73" s="38">
        <v>2</v>
      </c>
      <c r="D73" s="38" t="str">
        <f>IF('Budget Issue #2 '!$J$4="","",'Budget Issue #2 '!$C$23)</f>
        <v/>
      </c>
      <c r="E73" s="38" t="str">
        <f>IF('Budget Issue #2 '!$J$4="","",'Budget Issue #2 '!$J$4)</f>
        <v/>
      </c>
      <c r="F73" s="38" t="str">
        <f>IF('Budget Issue #2 '!$J$6="","",'Budget Issue #2 '!$J$6)</f>
        <v/>
      </c>
      <c r="G73" s="38" t="str">
        <f>IF('Budget Issue #2 '!$J$4="","",'Budget Issue #2 '!$G$4)</f>
        <v/>
      </c>
      <c r="H73" s="38" t="str">
        <f>IF('Budget Issue #2 '!$G$6="","",'Budget Issue #2 '!$G$6)</f>
        <v/>
      </c>
      <c r="I73" s="38" t="str">
        <f>IF('Budget Issue #2 '!$J$4="","",'Budget Issue #2 '!$B$11)</f>
        <v/>
      </c>
      <c r="J73" s="38" t="str">
        <f>IF('Budget Issue #2 '!$J$4="","",'Budget Issue #2 '!$C$10)</f>
        <v/>
      </c>
      <c r="K73" s="38" t="str">
        <f>IF('Budget Issue #2 '!$J$4="","",'Budget Issue #2 '!$C$11)</f>
        <v/>
      </c>
      <c r="O73" s="38">
        <v>53</v>
      </c>
    </row>
    <row r="74" spans="1:15" x14ac:dyDescent="0.25">
      <c r="A74" s="38">
        <f t="shared" si="0"/>
        <v>0</v>
      </c>
      <c r="B74" s="38">
        <f t="shared" si="1"/>
        <v>27</v>
      </c>
      <c r="C74" s="38">
        <v>2</v>
      </c>
      <c r="D74" s="38" t="str">
        <f>IF('Budget Issue #2 '!$J$4="","",'Budget Issue #2 '!$C$23)</f>
        <v/>
      </c>
      <c r="E74" s="38" t="str">
        <f>IF('Budget Issue #2 '!$J$4="","",'Budget Issue #2 '!$J$4)</f>
        <v/>
      </c>
      <c r="F74" s="38" t="str">
        <f>IF('Budget Issue #2 '!$J$6="","",'Budget Issue #2 '!$J$6)</f>
        <v/>
      </c>
      <c r="G74" s="38" t="str">
        <f>IF('Budget Issue #2 '!$J$4="","",'Budget Issue #2 '!$G$4)</f>
        <v/>
      </c>
      <c r="H74" s="38" t="str">
        <f>IF('Budget Issue #2 '!$G$6="","",'Budget Issue #2 '!$G$6)</f>
        <v/>
      </c>
      <c r="I74" s="38" t="str">
        <f>IF('Budget Issue #2 '!$J$4="","",'Budget Issue #2 '!$B$13)</f>
        <v/>
      </c>
      <c r="J74" s="38" t="str">
        <f>IF('Budget Issue #2 '!$J$4="","",'Budget Issue #2 '!$C$10)</f>
        <v/>
      </c>
      <c r="K74" s="38" t="str">
        <f>IF('Budget Issue #2 '!$J$4="","",'Budget Issue #2 '!$C$13)</f>
        <v/>
      </c>
      <c r="O74" s="38">
        <v>54</v>
      </c>
    </row>
    <row r="75" spans="1:15" x14ac:dyDescent="0.25">
      <c r="A75" s="38">
        <f t="shared" si="0"/>
        <v>0</v>
      </c>
      <c r="B75" s="38">
        <f t="shared" si="1"/>
        <v>27</v>
      </c>
      <c r="C75" s="38">
        <v>2</v>
      </c>
      <c r="D75" s="38" t="str">
        <f>IF('Budget Issue #2 '!$J$4="","",'Budget Issue #2 '!$C$23)</f>
        <v/>
      </c>
      <c r="E75" s="38" t="str">
        <f>IF('Budget Issue #2 '!$J$4="","",'Budget Issue #2 '!$J$4)</f>
        <v/>
      </c>
      <c r="F75" s="38" t="str">
        <f>IF('Budget Issue #2 '!$J$6="","",'Budget Issue #2 '!$J$6)</f>
        <v/>
      </c>
      <c r="G75" s="38" t="str">
        <f>IF('Budget Issue #2 '!$J$4="","",'Budget Issue #2 '!$G$4)</f>
        <v/>
      </c>
      <c r="H75" s="38" t="str">
        <f>IF('Budget Issue #2 '!$G$6="","",'Budget Issue #2 '!$G$6)</f>
        <v/>
      </c>
      <c r="I75" s="38" t="str">
        <f>IF('Budget Issue #2 '!$J$4="","",'Budget Issue #2 '!$B$14)</f>
        <v/>
      </c>
      <c r="J75" s="38" t="str">
        <f>IF('Budget Issue #2 '!$J$4="","",'Budget Issue #2 '!$C$10)</f>
        <v/>
      </c>
      <c r="K75" s="38" t="str">
        <f>IF('Budget Issue #2 '!$J$4="","",'Budget Issue #2 '!$C$14)</f>
        <v/>
      </c>
      <c r="O75" s="38">
        <v>55</v>
      </c>
    </row>
    <row r="76" spans="1:15" x14ac:dyDescent="0.25">
      <c r="A76" s="38">
        <f t="shared" si="0"/>
        <v>0</v>
      </c>
      <c r="B76" s="38">
        <f t="shared" si="1"/>
        <v>27</v>
      </c>
      <c r="C76" s="38">
        <v>2</v>
      </c>
      <c r="D76" s="38" t="str">
        <f>IF('Budget Issue #2 '!$J$4="","",'Budget Issue #2 '!$C$23)</f>
        <v/>
      </c>
      <c r="E76" s="38" t="str">
        <f>IF('Budget Issue #2 '!$J$4="","",'Budget Issue #2 '!$J$4)</f>
        <v/>
      </c>
      <c r="F76" s="38" t="str">
        <f>IF('Budget Issue #2 '!$J$6="","",'Budget Issue #2 '!$J$6)</f>
        <v/>
      </c>
      <c r="G76" s="38" t="str">
        <f>IF('Budget Issue #2 '!$J$4="","",'Budget Issue #2 '!$G$4)</f>
        <v/>
      </c>
      <c r="H76" s="38" t="str">
        <f>IF('Budget Issue #2 '!$G$6="","",'Budget Issue #2 '!$G$6)</f>
        <v/>
      </c>
      <c r="I76" s="38" t="str">
        <f>IF('Budget Issue #2 '!$J$4="","",'Budget Issue #2 '!$B$15)</f>
        <v/>
      </c>
      <c r="J76" s="38" t="str">
        <f>IF('Budget Issue #2 '!$J$4="","",'Budget Issue #2 '!$C$10)</f>
        <v/>
      </c>
      <c r="K76" s="38" t="str">
        <f>IF('Budget Issue #2 '!$J$4="","",'Budget Issue #2 '!$C$15)</f>
        <v/>
      </c>
      <c r="O76" s="38">
        <v>56</v>
      </c>
    </row>
    <row r="77" spans="1:15" x14ac:dyDescent="0.25">
      <c r="A77" s="38">
        <f t="shared" si="0"/>
        <v>0</v>
      </c>
      <c r="B77" s="38">
        <f t="shared" si="1"/>
        <v>27</v>
      </c>
      <c r="C77" s="38">
        <v>2</v>
      </c>
      <c r="D77" s="38" t="str">
        <f>IF('Budget Issue #2 '!$J$4="","",'Budget Issue #2 '!$C$23)</f>
        <v/>
      </c>
      <c r="E77" s="38" t="str">
        <f>IF('Budget Issue #2 '!$J$4="","",'Budget Issue #2 '!$J$4)</f>
        <v/>
      </c>
      <c r="F77" s="38" t="str">
        <f>IF('Budget Issue #2 '!$J$6="","",'Budget Issue #2 '!$J$6)</f>
        <v/>
      </c>
      <c r="G77" s="38" t="str">
        <f>IF('Budget Issue #2 '!$J$4="","",'Budget Issue #2 '!$G$4)</f>
        <v/>
      </c>
      <c r="H77" s="38" t="str">
        <f>IF('Budget Issue #2 '!$G$6="","",'Budget Issue #2 '!$G$6)</f>
        <v/>
      </c>
      <c r="I77" s="38" t="str">
        <f>IF('Budget Issue #2 '!$J$4="","",'Budget Issue #2 '!$B$16)</f>
        <v/>
      </c>
      <c r="J77" s="38" t="str">
        <f>IF('Budget Issue #2 '!$J$4="","",'Budget Issue #2 '!$C$10)</f>
        <v/>
      </c>
      <c r="K77" s="38" t="str">
        <f>IF('Budget Issue #2 '!$J$4="","",'Budget Issue #2 '!$C$16)</f>
        <v/>
      </c>
      <c r="O77" s="38">
        <v>57</v>
      </c>
    </row>
    <row r="78" spans="1:15" x14ac:dyDescent="0.25">
      <c r="A78" s="38">
        <f t="shared" si="0"/>
        <v>0</v>
      </c>
      <c r="B78" s="38">
        <f t="shared" si="1"/>
        <v>27</v>
      </c>
      <c r="C78" s="38">
        <v>2</v>
      </c>
      <c r="D78" s="38" t="str">
        <f>IF('Budget Issue #2 '!$J$4="","",'Budget Issue #2 '!$C$23)</f>
        <v/>
      </c>
      <c r="E78" s="38" t="str">
        <f>IF('Budget Issue #2 '!$J$4="","",'Budget Issue #2 '!$J$4)</f>
        <v/>
      </c>
      <c r="F78" s="38" t="str">
        <f>IF('Budget Issue #2 '!$J$6="","",'Budget Issue #2 '!$J$6)</f>
        <v/>
      </c>
      <c r="G78" s="38" t="str">
        <f>IF('Budget Issue #2 '!$J$4="","",'Budget Issue #2 '!$G$4)</f>
        <v/>
      </c>
      <c r="H78" s="38" t="str">
        <f>IF('Budget Issue #2 '!$G$6="","",'Budget Issue #2 '!$G$6)</f>
        <v/>
      </c>
      <c r="I78" s="38" t="str">
        <f>IF('Budget Issue #2 '!$J$4="","",'Budget Issue #2 '!$B$11)</f>
        <v/>
      </c>
      <c r="J78" s="38" t="str">
        <f>IF('Budget Issue #2 '!$J$4="","",'Budget Issue #2 '!$D$10)</f>
        <v/>
      </c>
      <c r="K78" s="38" t="str">
        <f>IF('Budget Issue #2 '!$J$4="","",'Budget Issue #2 '!$D$11)</f>
        <v/>
      </c>
      <c r="O78" s="38">
        <v>58</v>
      </c>
    </row>
    <row r="79" spans="1:15" x14ac:dyDescent="0.25">
      <c r="A79" s="38">
        <f t="shared" si="0"/>
        <v>0</v>
      </c>
      <c r="B79" s="38">
        <f t="shared" si="1"/>
        <v>27</v>
      </c>
      <c r="C79" s="38">
        <v>2</v>
      </c>
      <c r="D79" s="38" t="str">
        <f>IF('Budget Issue #2 '!$J$4="","",'Budget Issue #2 '!$C$23)</f>
        <v/>
      </c>
      <c r="E79" s="38" t="str">
        <f>IF('Budget Issue #2 '!$J$4="","",'Budget Issue #2 '!$J$4)</f>
        <v/>
      </c>
      <c r="F79" s="38" t="str">
        <f>IF('Budget Issue #2 '!$J$6="","",'Budget Issue #2 '!$J$6)</f>
        <v/>
      </c>
      <c r="G79" s="38" t="str">
        <f>IF('Budget Issue #2 '!$J$4="","",'Budget Issue #2 '!$G$4)</f>
        <v/>
      </c>
      <c r="H79" s="38" t="str">
        <f>IF('Budget Issue #2 '!$G$6="","",'Budget Issue #2 '!$G$6)</f>
        <v/>
      </c>
      <c r="I79" s="38" t="str">
        <f>IF('Budget Issue #2 '!$J$4="","",'Budget Issue #2 '!$B$13)</f>
        <v/>
      </c>
      <c r="J79" s="38" t="str">
        <f>IF('Budget Issue #2 '!$J$4="","",'Budget Issue #2 '!$D$10)</f>
        <v/>
      </c>
      <c r="K79" s="38" t="str">
        <f>IF('Budget Issue #2 '!$J$4="","",'Budget Issue #2 '!$D$13)</f>
        <v/>
      </c>
      <c r="O79" s="38">
        <v>59</v>
      </c>
    </row>
    <row r="80" spans="1:15" x14ac:dyDescent="0.25">
      <c r="A80" s="38">
        <f t="shared" si="0"/>
        <v>0</v>
      </c>
      <c r="B80" s="38">
        <f t="shared" si="1"/>
        <v>27</v>
      </c>
      <c r="C80" s="38">
        <v>2</v>
      </c>
      <c r="D80" s="38" t="str">
        <f>IF('Budget Issue #2 '!$J$4="","",'Budget Issue #2 '!$C$23)</f>
        <v/>
      </c>
      <c r="E80" s="38" t="str">
        <f>IF('Budget Issue #2 '!$J$4="","",'Budget Issue #2 '!$J$4)</f>
        <v/>
      </c>
      <c r="F80" s="38" t="str">
        <f>IF('Budget Issue #2 '!$J$6="","",'Budget Issue #2 '!$J$6)</f>
        <v/>
      </c>
      <c r="G80" s="38" t="str">
        <f>IF('Budget Issue #2 '!$J$4="","",'Budget Issue #2 '!$G$4)</f>
        <v/>
      </c>
      <c r="H80" s="38" t="str">
        <f>IF('Budget Issue #2 '!$G$6="","",'Budget Issue #2 '!$G$6)</f>
        <v/>
      </c>
      <c r="I80" s="38" t="str">
        <f>IF('Budget Issue #2 '!$J$4="","",'Budget Issue #2 '!$B$14)</f>
        <v/>
      </c>
      <c r="J80" s="38" t="str">
        <f>IF('Budget Issue #2 '!$J$4="","",'Budget Issue #2 '!$D$10)</f>
        <v/>
      </c>
      <c r="K80" s="38" t="str">
        <f>IF('Budget Issue #2 '!$J$4="","",'Budget Issue #2 '!$D$14)</f>
        <v/>
      </c>
      <c r="O80" s="38">
        <v>60</v>
      </c>
    </row>
    <row r="81" spans="1:15" x14ac:dyDescent="0.25">
      <c r="A81" s="38">
        <f t="shared" si="0"/>
        <v>0</v>
      </c>
      <c r="B81" s="38">
        <f t="shared" si="1"/>
        <v>27</v>
      </c>
      <c r="C81" s="38">
        <v>2</v>
      </c>
      <c r="D81" s="38" t="str">
        <f>IF('Budget Issue #2 '!$J$4="","",'Budget Issue #2 '!$C$23)</f>
        <v/>
      </c>
      <c r="E81" s="38" t="str">
        <f>IF('Budget Issue #2 '!$J$4="","",'Budget Issue #2 '!$J$4)</f>
        <v/>
      </c>
      <c r="F81" s="38" t="str">
        <f>IF('Budget Issue #2 '!$J$6="","",'Budget Issue #2 '!$J$6)</f>
        <v/>
      </c>
      <c r="G81" s="38" t="str">
        <f>IF('Budget Issue #2 '!$J$4="","",'Budget Issue #2 '!$G$4)</f>
        <v/>
      </c>
      <c r="H81" s="38" t="str">
        <f>IF('Budget Issue #2 '!$G$6="","",'Budget Issue #2 '!$G$6)</f>
        <v/>
      </c>
      <c r="I81" s="38" t="str">
        <f>IF('Budget Issue #2 '!$J$4="","",'Budget Issue #2 '!$B$15)</f>
        <v/>
      </c>
      <c r="J81" s="38" t="str">
        <f>IF('Budget Issue #2 '!$J$4="","",'Budget Issue #2 '!$D$10)</f>
        <v/>
      </c>
      <c r="K81" s="38" t="str">
        <f>IF('Budget Issue #2 '!$J$4="","",'Budget Issue #2 '!$D$15)</f>
        <v/>
      </c>
      <c r="O81" s="38">
        <v>61</v>
      </c>
    </row>
    <row r="82" spans="1:15" x14ac:dyDescent="0.25">
      <c r="A82" s="38">
        <f t="shared" si="0"/>
        <v>0</v>
      </c>
      <c r="B82" s="38">
        <f t="shared" si="1"/>
        <v>27</v>
      </c>
      <c r="C82" s="38">
        <v>2</v>
      </c>
      <c r="D82" s="38" t="str">
        <f>IF('Budget Issue #2 '!$J$4="","",'Budget Issue #2 '!$C$23)</f>
        <v/>
      </c>
      <c r="E82" s="38" t="str">
        <f>IF('Budget Issue #2 '!$J$4="","",'Budget Issue #2 '!$J$4)</f>
        <v/>
      </c>
      <c r="F82" s="38" t="str">
        <f>IF('Budget Issue #2 '!$J$6="","",'Budget Issue #2 '!$J$6)</f>
        <v/>
      </c>
      <c r="G82" s="38" t="str">
        <f>IF('Budget Issue #2 '!$J$4="","",'Budget Issue #2 '!$G$4)</f>
        <v/>
      </c>
      <c r="H82" s="38" t="str">
        <f>IF('Budget Issue #2 '!$G$6="","",'Budget Issue #2 '!$G$6)</f>
        <v/>
      </c>
      <c r="I82" s="38" t="str">
        <f>IF('Budget Issue #2 '!$J$4="","",'Budget Issue #2 '!$B$16)</f>
        <v/>
      </c>
      <c r="J82" s="38" t="str">
        <f>IF('Budget Issue #2 '!$J$4="","",'Budget Issue #2 '!$D$10)</f>
        <v/>
      </c>
      <c r="K82" s="38" t="str">
        <f>IF('Budget Issue #2 '!$J$4="","",'Budget Issue #2 '!$D$16)</f>
        <v/>
      </c>
      <c r="O82" s="38">
        <v>62</v>
      </c>
    </row>
    <row r="83" spans="1:15" x14ac:dyDescent="0.25">
      <c r="A83" s="38">
        <f t="shared" si="0"/>
        <v>0</v>
      </c>
      <c r="B83" s="38">
        <f t="shared" si="1"/>
        <v>27</v>
      </c>
      <c r="C83" s="38">
        <v>2</v>
      </c>
      <c r="D83" s="38" t="str">
        <f>IF('Budget Issue #2 '!$J$4="","",'Budget Issue #2 '!$C$23)</f>
        <v/>
      </c>
      <c r="E83" s="38" t="str">
        <f>IF('Budget Issue #2 '!$J$4="","",'Budget Issue #2 '!$J$4)</f>
        <v/>
      </c>
      <c r="F83" s="38" t="str">
        <f>IF('Budget Issue #2 '!$J$6="","",'Budget Issue #2 '!$J$6)</f>
        <v/>
      </c>
      <c r="G83" s="38" t="str">
        <f>IF('Budget Issue #2 '!$J$4="","",'Budget Issue #2 '!$G$4)</f>
        <v/>
      </c>
      <c r="H83" s="38" t="str">
        <f>IF('Budget Issue #2 '!$G$6="","",'Budget Issue #2 '!$G$6)</f>
        <v/>
      </c>
      <c r="I83" s="38" t="str">
        <f>IF('Budget Issue #2 '!$J$4="","",'Budget Issue #2 '!$B$11)</f>
        <v/>
      </c>
      <c r="J83" s="38" t="str">
        <f>IF('Budget Issue #2 '!$J$4="","",'Budget Issue #2 '!$E$10)</f>
        <v/>
      </c>
      <c r="K83" s="38" t="str">
        <f>IF('Budget Issue #2 '!$J$4="","",'Budget Issue #2 '!$E$11)</f>
        <v/>
      </c>
      <c r="O83" s="38">
        <v>63</v>
      </c>
    </row>
    <row r="84" spans="1:15" x14ac:dyDescent="0.25">
      <c r="A84" s="38">
        <f t="shared" si="0"/>
        <v>0</v>
      </c>
      <c r="B84" s="38">
        <f t="shared" si="1"/>
        <v>27</v>
      </c>
      <c r="C84" s="38">
        <v>2</v>
      </c>
      <c r="D84" s="38" t="str">
        <f>IF('Budget Issue #2 '!$J$4="","",'Budget Issue #2 '!$C$23)</f>
        <v/>
      </c>
      <c r="E84" s="38" t="str">
        <f>IF('Budget Issue #2 '!$J$4="","",'Budget Issue #2 '!$J$4)</f>
        <v/>
      </c>
      <c r="F84" s="38" t="str">
        <f>IF('Budget Issue #2 '!$J$6="","",'Budget Issue #2 '!$J$6)</f>
        <v/>
      </c>
      <c r="G84" s="38" t="str">
        <f>IF('Budget Issue #2 '!$J$4="","",'Budget Issue #2 '!$G$4)</f>
        <v/>
      </c>
      <c r="H84" s="38" t="str">
        <f>IF('Budget Issue #2 '!$G$6="","",'Budget Issue #2 '!$G$6)</f>
        <v/>
      </c>
      <c r="I84" s="38" t="str">
        <f>IF('Budget Issue #2 '!$J$4="","",'Budget Issue #2 '!$B$13)</f>
        <v/>
      </c>
      <c r="J84" s="38" t="str">
        <f>IF('Budget Issue #2 '!$J$4="","",'Budget Issue #2 '!$E$10)</f>
        <v/>
      </c>
      <c r="K84" s="38" t="str">
        <f>IF('Budget Issue #2 '!$J$4="","",'Budget Issue #2 '!$E$13)</f>
        <v/>
      </c>
      <c r="O84" s="38">
        <v>64</v>
      </c>
    </row>
    <row r="85" spans="1:15" x14ac:dyDescent="0.25">
      <c r="A85" s="38">
        <f t="shared" si="0"/>
        <v>0</v>
      </c>
      <c r="B85" s="38">
        <f t="shared" si="1"/>
        <v>27</v>
      </c>
      <c r="C85" s="38">
        <v>2</v>
      </c>
      <c r="D85" s="38" t="str">
        <f>IF('Budget Issue #2 '!$J$4="","",'Budget Issue #2 '!$C$23)</f>
        <v/>
      </c>
      <c r="E85" s="38" t="str">
        <f>IF('Budget Issue #2 '!$J$4="","",'Budget Issue #2 '!$J$4)</f>
        <v/>
      </c>
      <c r="F85" s="38" t="str">
        <f>IF('Budget Issue #2 '!$J$6="","",'Budget Issue #2 '!$J$6)</f>
        <v/>
      </c>
      <c r="G85" s="38" t="str">
        <f>IF('Budget Issue #2 '!$J$4="","",'Budget Issue #2 '!$G$4)</f>
        <v/>
      </c>
      <c r="H85" s="38" t="str">
        <f>IF('Budget Issue #2 '!$G$6="","",'Budget Issue #2 '!$G$6)</f>
        <v/>
      </c>
      <c r="I85" s="38" t="str">
        <f>IF('Budget Issue #2 '!$J$4="","",'Budget Issue #2 '!$B$14)</f>
        <v/>
      </c>
      <c r="J85" s="38" t="str">
        <f>IF('Budget Issue #2 '!$J$4="","",'Budget Issue #2 '!$E$10)</f>
        <v/>
      </c>
      <c r="K85" s="38" t="str">
        <f>IF('Budget Issue #2 '!$J$4="","",'Budget Issue #2 '!$E$14)</f>
        <v/>
      </c>
      <c r="O85" s="38">
        <v>65</v>
      </c>
    </row>
    <row r="86" spans="1:15" x14ac:dyDescent="0.25">
      <c r="A86" s="38">
        <f t="shared" si="0"/>
        <v>0</v>
      </c>
      <c r="B86" s="38">
        <f t="shared" si="1"/>
        <v>27</v>
      </c>
      <c r="C86" s="38">
        <v>2</v>
      </c>
      <c r="D86" s="38" t="str">
        <f>IF('Budget Issue #2 '!$J$4="","",'Budget Issue #2 '!$C$23)</f>
        <v/>
      </c>
      <c r="E86" s="38" t="str">
        <f>IF('Budget Issue #2 '!$J$4="","",'Budget Issue #2 '!$J$4)</f>
        <v/>
      </c>
      <c r="F86" s="38" t="str">
        <f>IF('Budget Issue #2 '!$J$6="","",'Budget Issue #2 '!$J$6)</f>
        <v/>
      </c>
      <c r="G86" s="38" t="str">
        <f>IF('Budget Issue #2 '!$J$4="","",'Budget Issue #2 '!$G$4)</f>
        <v/>
      </c>
      <c r="H86" s="38" t="str">
        <f>IF('Budget Issue #2 '!$G$6="","",'Budget Issue #2 '!$G$6)</f>
        <v/>
      </c>
      <c r="I86" s="38" t="str">
        <f>IF('Budget Issue #2 '!$J$4="","",'Budget Issue #2 '!$B$15)</f>
        <v/>
      </c>
      <c r="J86" s="38" t="str">
        <f>IF('Budget Issue #2 '!$J$4="","",'Budget Issue #2 '!$E$10)</f>
        <v/>
      </c>
      <c r="K86" s="38" t="str">
        <f>IF('Budget Issue #2 '!$J$4="","",'Budget Issue #2 '!$E$15)</f>
        <v/>
      </c>
      <c r="O86" s="38">
        <v>66</v>
      </c>
    </row>
    <row r="87" spans="1:15" x14ac:dyDescent="0.25">
      <c r="A87" s="38">
        <f t="shared" si="0"/>
        <v>0</v>
      </c>
      <c r="B87" s="38">
        <f t="shared" si="1"/>
        <v>27</v>
      </c>
      <c r="C87" s="38">
        <v>2</v>
      </c>
      <c r="D87" s="38" t="str">
        <f>IF('Budget Issue #2 '!$J$4="","",'Budget Issue #2 '!$C$23)</f>
        <v/>
      </c>
      <c r="E87" s="38" t="str">
        <f>IF('Budget Issue #2 '!$J$4="","",'Budget Issue #2 '!$J$4)</f>
        <v/>
      </c>
      <c r="F87" s="38" t="str">
        <f>IF('Budget Issue #2 '!$J$6="","",'Budget Issue #2 '!$J$6)</f>
        <v/>
      </c>
      <c r="G87" s="38" t="str">
        <f>IF('Budget Issue #2 '!$J$4="","",'Budget Issue #2 '!$G$4)</f>
        <v/>
      </c>
      <c r="H87" s="38" t="str">
        <f>IF('Budget Issue #2 '!$G$6="","",'Budget Issue #2 '!$G$6)</f>
        <v/>
      </c>
      <c r="I87" s="38" t="str">
        <f>IF('Budget Issue #2 '!$J$4="","",'Budget Issue #2 '!$B$16)</f>
        <v/>
      </c>
      <c r="J87" s="38" t="str">
        <f>IF('Budget Issue #2 '!$J$4="","",'Budget Issue #2 '!$E$10)</f>
        <v/>
      </c>
      <c r="K87" s="38" t="str">
        <f>IF('Budget Issue #2 '!$J$4="","",'Budget Issue #2 '!$E$16)</f>
        <v/>
      </c>
      <c r="O87" s="38">
        <v>67</v>
      </c>
    </row>
    <row r="88" spans="1:15" x14ac:dyDescent="0.25">
      <c r="A88" s="38">
        <f t="shared" si="0"/>
        <v>0</v>
      </c>
      <c r="B88" s="38">
        <f t="shared" si="1"/>
        <v>27</v>
      </c>
      <c r="C88" s="38">
        <v>2</v>
      </c>
      <c r="D88" s="38" t="str">
        <f>IF('Budget Issue #2 '!$J$4="","",'Budget Issue #2 '!$C$23)</f>
        <v/>
      </c>
      <c r="E88" s="38" t="str">
        <f>IF('Budget Issue #2 '!$J$4="","",'Budget Issue #2 '!$J$4)</f>
        <v/>
      </c>
      <c r="F88" s="38" t="str">
        <f>IF('Budget Issue #2 '!$J$6="","",'Budget Issue #2 '!$J$6)</f>
        <v/>
      </c>
      <c r="G88" s="38" t="str">
        <f>IF('Budget Issue #2 '!$J$4="","",'Budget Issue #2 '!$G$4)</f>
        <v/>
      </c>
      <c r="H88" s="38" t="str">
        <f>IF('Budget Issue #2 '!$G$6="","",'Budget Issue #2 '!$G$6)</f>
        <v/>
      </c>
      <c r="I88" s="38" t="str">
        <f>IF('Budget Issue #2 '!$J$4="","",'Budget Issue #2 '!$B$11)</f>
        <v/>
      </c>
      <c r="J88" s="38" t="str">
        <f>IF('Budget Issue #2 '!$J$4="","",'Budget Issue #2 '!$F$10)</f>
        <v/>
      </c>
      <c r="K88" s="38" t="str">
        <f>IF('Budget Issue #2 '!$J$4="","",'Budget Issue #2 '!$F$11)</f>
        <v/>
      </c>
      <c r="O88" s="38">
        <v>68</v>
      </c>
    </row>
    <row r="89" spans="1:15" x14ac:dyDescent="0.25">
      <c r="A89" s="38">
        <f t="shared" ref="A89:A154" si="2">IFERROR($A$21,"")</f>
        <v>0</v>
      </c>
      <c r="B89" s="38">
        <f t="shared" ref="B89:B154" si="3">IFERROR($B$21,"")</f>
        <v>27</v>
      </c>
      <c r="C89" s="38">
        <v>2</v>
      </c>
      <c r="D89" s="38" t="str">
        <f>IF('Budget Issue #2 '!$J$4="","",'Budget Issue #2 '!$C$23)</f>
        <v/>
      </c>
      <c r="E89" s="38" t="str">
        <f>IF('Budget Issue #2 '!$J$4="","",'Budget Issue #2 '!$J$4)</f>
        <v/>
      </c>
      <c r="F89" s="38" t="str">
        <f>IF('Budget Issue #2 '!$J$6="","",'Budget Issue #2 '!$J$6)</f>
        <v/>
      </c>
      <c r="G89" s="38" t="str">
        <f>IF('Budget Issue #2 '!$J$4="","",'Budget Issue #2 '!$G$4)</f>
        <v/>
      </c>
      <c r="H89" s="38" t="str">
        <f>IF('Budget Issue #2 '!$G$6="","",'Budget Issue #2 '!$G$6)</f>
        <v/>
      </c>
      <c r="I89" s="38" t="str">
        <f>IF('Budget Issue #2 '!$J$4="","",'Budget Issue #2 '!$B$13)</f>
        <v/>
      </c>
      <c r="J89" s="38" t="str">
        <f>IF('Budget Issue #2 '!$J$4="","",'Budget Issue #2 '!$F$10)</f>
        <v/>
      </c>
      <c r="K89" s="38" t="str">
        <f>IF('Budget Issue #2 '!$J$4="","",'Budget Issue #2 '!$F$13)</f>
        <v/>
      </c>
      <c r="O89" s="38">
        <v>69</v>
      </c>
    </row>
    <row r="90" spans="1:15" x14ac:dyDescent="0.25">
      <c r="A90" s="38">
        <f t="shared" si="2"/>
        <v>0</v>
      </c>
      <c r="B90" s="38">
        <f t="shared" si="3"/>
        <v>27</v>
      </c>
      <c r="C90" s="38">
        <v>2</v>
      </c>
      <c r="D90" s="38" t="str">
        <f>IF('Budget Issue #2 '!$J$4="","",'Budget Issue #2 '!$C$23)</f>
        <v/>
      </c>
      <c r="E90" s="38" t="str">
        <f>IF('Budget Issue #2 '!$J$4="","",'Budget Issue #2 '!$J$4)</f>
        <v/>
      </c>
      <c r="F90" s="38" t="str">
        <f>IF('Budget Issue #2 '!$J$6="","",'Budget Issue #2 '!$J$6)</f>
        <v/>
      </c>
      <c r="G90" s="38" t="str">
        <f>IF('Budget Issue #2 '!$J$4="","",'Budget Issue #2 '!$G$4)</f>
        <v/>
      </c>
      <c r="H90" s="38" t="str">
        <f>IF('Budget Issue #2 '!$G$6="","",'Budget Issue #2 '!$G$6)</f>
        <v/>
      </c>
      <c r="I90" s="38" t="str">
        <f>IF('Budget Issue #2 '!$J$4="","",'Budget Issue #2 '!$B$14)</f>
        <v/>
      </c>
      <c r="J90" s="38" t="str">
        <f>IF('Budget Issue #2 '!$J$4="","",'Budget Issue #2 '!$F$10)</f>
        <v/>
      </c>
      <c r="K90" s="38" t="str">
        <f>IF('Budget Issue #2 '!$J$4="","",'Budget Issue #2 '!$F$14)</f>
        <v/>
      </c>
      <c r="O90" s="38">
        <v>70</v>
      </c>
    </row>
    <row r="91" spans="1:15" x14ac:dyDescent="0.25">
      <c r="A91" s="38">
        <f t="shared" si="2"/>
        <v>0</v>
      </c>
      <c r="B91" s="38">
        <f t="shared" si="3"/>
        <v>27</v>
      </c>
      <c r="C91" s="38">
        <v>2</v>
      </c>
      <c r="D91" s="38" t="str">
        <f>IF('Budget Issue #2 '!$J$4="","",'Budget Issue #2 '!$C$23)</f>
        <v/>
      </c>
      <c r="E91" s="38" t="str">
        <f>IF('Budget Issue #2 '!$J$4="","",'Budget Issue #2 '!$J$4)</f>
        <v/>
      </c>
      <c r="F91" s="38" t="str">
        <f>IF('Budget Issue #2 '!$J$6="","",'Budget Issue #2 '!$J$6)</f>
        <v/>
      </c>
      <c r="G91" s="38" t="str">
        <f>IF('Budget Issue #2 '!$J$4="","",'Budget Issue #2 '!$G$4)</f>
        <v/>
      </c>
      <c r="H91" s="38" t="str">
        <f>IF('Budget Issue #2 '!$G$6="","",'Budget Issue #2 '!$G$6)</f>
        <v/>
      </c>
      <c r="I91" s="38" t="str">
        <f>IF('Budget Issue #2 '!$J$4="","",'Budget Issue #2 '!$B$15)</f>
        <v/>
      </c>
      <c r="J91" s="38" t="str">
        <f>IF('Budget Issue #2 '!$J$4="","",'Budget Issue #2 '!$F$10)</f>
        <v/>
      </c>
      <c r="K91" s="38" t="str">
        <f>IF('Budget Issue #2 '!$J$4="","",'Budget Issue #2 '!$F$15)</f>
        <v/>
      </c>
      <c r="O91" s="38">
        <v>71</v>
      </c>
    </row>
    <row r="92" spans="1:15" x14ac:dyDescent="0.25">
      <c r="A92" s="38">
        <f t="shared" si="2"/>
        <v>0</v>
      </c>
      <c r="B92" s="38">
        <f t="shared" si="3"/>
        <v>27</v>
      </c>
      <c r="C92" s="38">
        <v>2</v>
      </c>
      <c r="D92" s="38" t="str">
        <f>IF('Budget Issue #2 '!$J$4="","",'Budget Issue #2 '!$C$23)</f>
        <v/>
      </c>
      <c r="E92" s="38" t="str">
        <f>IF('Budget Issue #2 '!$J$4="","",'Budget Issue #2 '!$J$4)</f>
        <v/>
      </c>
      <c r="F92" s="38" t="str">
        <f>IF('Budget Issue #2 '!$J$6="","",'Budget Issue #2 '!$J$6)</f>
        <v/>
      </c>
      <c r="G92" s="38" t="str">
        <f>IF('Budget Issue #2 '!$J$4="","",'Budget Issue #2 '!$G$4)</f>
        <v/>
      </c>
      <c r="H92" s="38" t="str">
        <f>IF('Budget Issue #2 '!$G$6="","",'Budget Issue #2 '!$G$6)</f>
        <v/>
      </c>
      <c r="I92" s="38" t="str">
        <f>IF('Budget Issue #2 '!$J$4="","",'Budget Issue #2 '!$B$16)</f>
        <v/>
      </c>
      <c r="J92" s="38" t="str">
        <f>IF('Budget Issue #2 '!$J$4="","",'Budget Issue #2 '!$F$10)</f>
        <v/>
      </c>
      <c r="K92" s="38" t="str">
        <f>IF('Budget Issue #2 '!$J$4="","",'Budget Issue #2 '!$F$16)</f>
        <v/>
      </c>
      <c r="O92" s="38">
        <v>72</v>
      </c>
    </row>
    <row r="93" spans="1:15" x14ac:dyDescent="0.25">
      <c r="A93" s="38">
        <f t="shared" si="2"/>
        <v>0</v>
      </c>
      <c r="B93" s="38">
        <f t="shared" si="3"/>
        <v>27</v>
      </c>
      <c r="C93" s="38">
        <v>2</v>
      </c>
      <c r="D93" s="38" t="str">
        <f>IF('Budget Issue #2 '!$J$4="","",'Budget Issue #2 '!$C$23)</f>
        <v/>
      </c>
      <c r="E93" s="38" t="str">
        <f>IF('Budget Issue #2 '!$J$4="","",'Budget Issue #2 '!$J$4)</f>
        <v/>
      </c>
      <c r="F93" s="38" t="str">
        <f>IF('Budget Issue #2 '!$J$6="","",'Budget Issue #2 '!$J$6)</f>
        <v/>
      </c>
      <c r="G93" s="38" t="str">
        <f>IF('Budget Issue #2 '!$J$4="","",'Budget Issue #2 '!$G$4)</f>
        <v/>
      </c>
      <c r="H93" s="38" t="str">
        <f>IF('Budget Issue #2 '!$G$6="","",'Budget Issue #2 '!$G$6)</f>
        <v/>
      </c>
      <c r="I93" s="38" t="str">
        <f>IF('Budget Issue #2 '!$J$4="","",'Budget Issue #2 '!$B$11)</f>
        <v/>
      </c>
      <c r="J93" s="38" t="str">
        <f>IF('Budget Issue #2 '!$J$4="","",'Budget Issue #2 '!$G$10)</f>
        <v/>
      </c>
      <c r="K93" s="38" t="str">
        <f>IF('Budget Issue #2 '!$J$4="","",'Budget Issue #2 '!$G$11)</f>
        <v/>
      </c>
      <c r="O93" s="38">
        <v>73</v>
      </c>
    </row>
    <row r="94" spans="1:15" x14ac:dyDescent="0.25">
      <c r="A94" s="38">
        <f t="shared" si="2"/>
        <v>0</v>
      </c>
      <c r="B94" s="38">
        <f t="shared" si="3"/>
        <v>27</v>
      </c>
      <c r="C94" s="38">
        <v>2</v>
      </c>
      <c r="D94" s="38" t="str">
        <f>IF('Budget Issue #2 '!$J$4="","",'Budget Issue #2 '!$C$23)</f>
        <v/>
      </c>
      <c r="E94" s="38" t="str">
        <f>IF('Budget Issue #2 '!$J$4="","",'Budget Issue #2 '!$J$4)</f>
        <v/>
      </c>
      <c r="F94" s="38" t="str">
        <f>IF('Budget Issue #2 '!$J$6="","",'Budget Issue #2 '!$J$6)</f>
        <v/>
      </c>
      <c r="G94" s="38" t="str">
        <f>IF('Budget Issue #2 '!$J$4="","",'Budget Issue #2 '!$G$4)</f>
        <v/>
      </c>
      <c r="H94" s="38" t="str">
        <f>IF('Budget Issue #2 '!$G$6="","",'Budget Issue #2 '!$G$6)</f>
        <v/>
      </c>
      <c r="I94" s="38" t="str">
        <f>IF('Budget Issue #2 '!$J$4="","",'Budget Issue #2 '!$B$13)</f>
        <v/>
      </c>
      <c r="J94" s="38" t="str">
        <f>IF('Budget Issue #2 '!$J$4="","",'Budget Issue #2 '!$G$10)</f>
        <v/>
      </c>
      <c r="K94" s="38" t="str">
        <f>IF('Budget Issue #2 '!$J$4="","",'Budget Issue #2 '!$G$13)</f>
        <v/>
      </c>
      <c r="O94" s="38">
        <v>74</v>
      </c>
    </row>
    <row r="95" spans="1:15" x14ac:dyDescent="0.25">
      <c r="A95" s="38">
        <f t="shared" si="2"/>
        <v>0</v>
      </c>
      <c r="B95" s="38">
        <f t="shared" si="3"/>
        <v>27</v>
      </c>
      <c r="C95" s="38">
        <v>2</v>
      </c>
      <c r="D95" s="38" t="str">
        <f>IF('Budget Issue #2 '!$J$4="","",'Budget Issue #2 '!$C$23)</f>
        <v/>
      </c>
      <c r="E95" s="38" t="str">
        <f>IF('Budget Issue #2 '!$J$4="","",'Budget Issue #2 '!$J$4)</f>
        <v/>
      </c>
      <c r="F95" s="38" t="str">
        <f>IF('Budget Issue #2 '!$J$6="","",'Budget Issue #2 '!$J$6)</f>
        <v/>
      </c>
      <c r="G95" s="38" t="str">
        <f>IF('Budget Issue #2 '!$J$4="","",'Budget Issue #2 '!$G$4)</f>
        <v/>
      </c>
      <c r="H95" s="38" t="str">
        <f>IF('Budget Issue #2 '!$G$6="","",'Budget Issue #2 '!$G$6)</f>
        <v/>
      </c>
      <c r="I95" s="38" t="str">
        <f>IF('Budget Issue #2 '!$J$4="","",'Budget Issue #2 '!$B$14)</f>
        <v/>
      </c>
      <c r="J95" s="38" t="str">
        <f>IF('Budget Issue #2 '!$J$4="","",'Budget Issue #2 '!$G$10)</f>
        <v/>
      </c>
      <c r="K95" s="38" t="str">
        <f>IF('Budget Issue #2 '!$J$4="","",'Budget Issue #2 '!$G$14)</f>
        <v/>
      </c>
      <c r="O95" s="38">
        <v>75</v>
      </c>
    </row>
    <row r="96" spans="1:15" x14ac:dyDescent="0.25">
      <c r="A96" s="38">
        <f t="shared" si="2"/>
        <v>0</v>
      </c>
      <c r="B96" s="38">
        <f t="shared" si="3"/>
        <v>27</v>
      </c>
      <c r="C96" s="38">
        <v>2</v>
      </c>
      <c r="D96" s="38" t="str">
        <f>IF('Budget Issue #2 '!$J$4="","",'Budget Issue #2 '!$C$23)</f>
        <v/>
      </c>
      <c r="E96" s="38" t="str">
        <f>IF('Budget Issue #2 '!$J$4="","",'Budget Issue #2 '!$J$4)</f>
        <v/>
      </c>
      <c r="F96" s="38" t="str">
        <f>IF('Budget Issue #2 '!$J$6="","",'Budget Issue #2 '!$J$6)</f>
        <v/>
      </c>
      <c r="G96" s="38" t="str">
        <f>IF('Budget Issue #2 '!$J$4="","",'Budget Issue #2 '!$G$4)</f>
        <v/>
      </c>
      <c r="H96" s="38" t="str">
        <f>IF('Budget Issue #2 '!$G$6="","",'Budget Issue #2 '!$G$6)</f>
        <v/>
      </c>
      <c r="I96" s="38" t="str">
        <f>IF('Budget Issue #2 '!$J$4="","",'Budget Issue #2 '!$B$15)</f>
        <v/>
      </c>
      <c r="J96" s="38" t="str">
        <f>IF('Budget Issue #2 '!$J$4="","",'Budget Issue #2 '!$G$10)</f>
        <v/>
      </c>
      <c r="K96" s="38" t="str">
        <f>IF('Budget Issue #2 '!$J$4="","",'Budget Issue #2 '!$G$15)</f>
        <v/>
      </c>
      <c r="O96" s="38">
        <v>76</v>
      </c>
    </row>
    <row r="97" spans="1:15" x14ac:dyDescent="0.25">
      <c r="A97" s="38">
        <f t="shared" si="2"/>
        <v>0</v>
      </c>
      <c r="B97" s="38">
        <f t="shared" si="3"/>
        <v>27</v>
      </c>
      <c r="C97" s="38">
        <v>2</v>
      </c>
      <c r="D97" s="38" t="str">
        <f>IF('Budget Issue #2 '!$J$4="","",'Budget Issue #2 '!$C$23)</f>
        <v/>
      </c>
      <c r="E97" s="38" t="str">
        <f>IF('Budget Issue #2 '!$J$4="","",'Budget Issue #2 '!$J$4)</f>
        <v/>
      </c>
      <c r="F97" s="38" t="str">
        <f>IF('Budget Issue #2 '!$J$6="","",'Budget Issue #2 '!$J$6)</f>
        <v/>
      </c>
      <c r="G97" s="38" t="str">
        <f>IF('Budget Issue #2 '!$J$4="","",'Budget Issue #2 '!$G$4)</f>
        <v/>
      </c>
      <c r="H97" s="38" t="str">
        <f>IF('Budget Issue #2 '!$G$6="","",'Budget Issue #2 '!$G$6)</f>
        <v/>
      </c>
      <c r="I97" s="38" t="str">
        <f>IF('Budget Issue #2 '!$J$4="","",'Budget Issue #2 '!$B$16)</f>
        <v/>
      </c>
      <c r="J97" s="38" t="str">
        <f>IF('Budget Issue #2 '!$J$4="","",'Budget Issue #2 '!$G$10)</f>
        <v/>
      </c>
      <c r="K97" s="38" t="str">
        <f>IF('Budget Issue #2 '!$J$4="","",'Budget Issue #2 '!$G$16)</f>
        <v/>
      </c>
      <c r="O97" s="38">
        <v>77</v>
      </c>
    </row>
    <row r="98" spans="1:15" x14ac:dyDescent="0.25">
      <c r="A98" s="38">
        <f t="shared" si="2"/>
        <v>0</v>
      </c>
      <c r="B98" s="38">
        <f t="shared" si="3"/>
        <v>27</v>
      </c>
      <c r="C98" s="38">
        <v>2</v>
      </c>
      <c r="D98" s="38" t="str">
        <f>IF('Budget Issue #2 '!$J$4="","",'Budget Issue #2 '!$C$23)</f>
        <v/>
      </c>
      <c r="E98" s="38" t="str">
        <f>IF('Budget Issue #2 '!$J$4="","",'Budget Issue #2 '!$J$4)</f>
        <v/>
      </c>
      <c r="F98" s="38" t="str">
        <f>IF('Budget Issue #2 '!$J$6="","",'Budget Issue #2 '!$J$6)</f>
        <v/>
      </c>
      <c r="G98" s="38" t="str">
        <f>IF('Budget Issue #2 '!$J$4="","",'Budget Issue #2 '!$G$4)</f>
        <v/>
      </c>
      <c r="H98" s="38" t="str">
        <f>IF('Budget Issue #2 '!$G$6="","",'Budget Issue #2 '!$G$6)</f>
        <v/>
      </c>
      <c r="I98" s="38" t="str">
        <f>IF('Budget Issue #2 '!$J$4="","",'Budget Issue #2 '!$B$11)</f>
        <v/>
      </c>
      <c r="J98" s="38" t="str">
        <f>IF('Budget Issue #2 '!$J$4="","",'Budget Issue #2 '!$H$10)</f>
        <v/>
      </c>
      <c r="K98" s="38" t="str">
        <f>IF('Budget Issue #2 '!$J$4="","",'Budget Issue #2 '!$H$11)</f>
        <v/>
      </c>
      <c r="O98" s="38">
        <v>78</v>
      </c>
    </row>
    <row r="99" spans="1:15" x14ac:dyDescent="0.25">
      <c r="A99" s="38">
        <f t="shared" si="2"/>
        <v>0</v>
      </c>
      <c r="B99" s="38">
        <f t="shared" si="3"/>
        <v>27</v>
      </c>
      <c r="C99" s="38">
        <v>2</v>
      </c>
      <c r="D99" s="38" t="str">
        <f>IF('Budget Issue #2 '!$J$4="","",'Budget Issue #2 '!$C$23)</f>
        <v/>
      </c>
      <c r="E99" s="38" t="str">
        <f>IF('Budget Issue #2 '!$J$4="","",'Budget Issue #2 '!$J$4)</f>
        <v/>
      </c>
      <c r="F99" s="38" t="str">
        <f>IF('Budget Issue #2 '!$J$6="","",'Budget Issue #2 '!$J$6)</f>
        <v/>
      </c>
      <c r="G99" s="38" t="str">
        <f>IF('Budget Issue #2 '!$J$4="","",'Budget Issue #2 '!$G$4)</f>
        <v/>
      </c>
      <c r="H99" s="38" t="str">
        <f>IF('Budget Issue #2 '!$G$6="","",'Budget Issue #2 '!$G$6)</f>
        <v/>
      </c>
      <c r="I99" s="38" t="str">
        <f>IF('Budget Issue #2 '!$J$4="","",'Budget Issue #2 '!$B$13)</f>
        <v/>
      </c>
      <c r="J99" s="38" t="str">
        <f>IF('Budget Issue #2 '!$J$4="","",'Budget Issue #2 '!$H$10)</f>
        <v/>
      </c>
      <c r="K99" s="38" t="str">
        <f>IF('Budget Issue #2 '!$J$4="","",'Budget Issue #2 '!$H$13)</f>
        <v/>
      </c>
      <c r="O99" s="38">
        <v>79</v>
      </c>
    </row>
    <row r="100" spans="1:15" x14ac:dyDescent="0.25">
      <c r="A100" s="38">
        <f t="shared" si="2"/>
        <v>0</v>
      </c>
      <c r="B100" s="38">
        <f t="shared" si="3"/>
        <v>27</v>
      </c>
      <c r="C100" s="38">
        <v>2</v>
      </c>
      <c r="D100" s="38" t="str">
        <f>IF('Budget Issue #2 '!$J$4="","",'Budget Issue #2 '!$C$23)</f>
        <v/>
      </c>
      <c r="E100" s="38" t="str">
        <f>IF('Budget Issue #2 '!$J$4="","",'Budget Issue #2 '!$J$4)</f>
        <v/>
      </c>
      <c r="F100" s="38" t="str">
        <f>IF('Budget Issue #2 '!$J$6="","",'Budget Issue #2 '!$J$6)</f>
        <v/>
      </c>
      <c r="G100" s="38" t="str">
        <f>IF('Budget Issue #2 '!$J$4="","",'Budget Issue #2 '!$G$4)</f>
        <v/>
      </c>
      <c r="H100" s="38" t="str">
        <f>IF('Budget Issue #2 '!$G$6="","",'Budget Issue #2 '!$G$6)</f>
        <v/>
      </c>
      <c r="I100" s="38" t="str">
        <f>IF('Budget Issue #2 '!$J$4="","",'Budget Issue #2 '!$B$14)</f>
        <v/>
      </c>
      <c r="J100" s="38" t="str">
        <f>IF('Budget Issue #2 '!$J$4="","",'Budget Issue #2 '!$H$10)</f>
        <v/>
      </c>
      <c r="K100" s="38" t="str">
        <f>IF('Budget Issue #2 '!$J$4="","",'Budget Issue #2 '!$H$14)</f>
        <v/>
      </c>
      <c r="O100" s="38">
        <v>80</v>
      </c>
    </row>
    <row r="101" spans="1:15" x14ac:dyDescent="0.25">
      <c r="A101" s="38">
        <f t="shared" si="2"/>
        <v>0</v>
      </c>
      <c r="B101" s="38">
        <f t="shared" si="3"/>
        <v>27</v>
      </c>
      <c r="C101" s="38">
        <v>2</v>
      </c>
      <c r="D101" s="38" t="str">
        <f>IF('Budget Issue #2 '!$J$4="","",'Budget Issue #2 '!$C$23)</f>
        <v/>
      </c>
      <c r="E101" s="38" t="str">
        <f>IF('Budget Issue #2 '!$J$4="","",'Budget Issue #2 '!$J$4)</f>
        <v/>
      </c>
      <c r="F101" s="38" t="str">
        <f>IF('Budget Issue #2 '!$J$6="","",'Budget Issue #2 '!$J$6)</f>
        <v/>
      </c>
      <c r="G101" s="38" t="str">
        <f>IF('Budget Issue #2 '!$J$4="","",'Budget Issue #2 '!$G$4)</f>
        <v/>
      </c>
      <c r="H101" s="38" t="str">
        <f>IF('Budget Issue #2 '!$G$6="","",'Budget Issue #2 '!$G$6)</f>
        <v/>
      </c>
      <c r="I101" s="38" t="str">
        <f>IF('Budget Issue #2 '!$J$4="","",'Budget Issue #2 '!$B$15)</f>
        <v/>
      </c>
      <c r="J101" s="38" t="str">
        <f>IF('Budget Issue #2 '!$J$4="","",'Budget Issue #2 '!$H$10)</f>
        <v/>
      </c>
      <c r="K101" s="38" t="str">
        <f>IF('Budget Issue #2 '!$J$4="","",'Budget Issue #2 '!$H$15)</f>
        <v/>
      </c>
      <c r="O101" s="38">
        <v>81</v>
      </c>
    </row>
    <row r="102" spans="1:15" x14ac:dyDescent="0.25">
      <c r="A102" s="38">
        <f t="shared" si="2"/>
        <v>0</v>
      </c>
      <c r="B102" s="38">
        <f t="shared" si="3"/>
        <v>27</v>
      </c>
      <c r="C102" s="38">
        <v>2</v>
      </c>
      <c r="D102" s="38" t="str">
        <f>IF('Budget Issue #2 '!$J$4="","",'Budget Issue #2 '!$C$23)</f>
        <v/>
      </c>
      <c r="E102" s="38" t="str">
        <f>IF('Budget Issue #2 '!$J$4="","",'Budget Issue #2 '!$J$4)</f>
        <v/>
      </c>
      <c r="F102" s="38" t="str">
        <f>IF('Budget Issue #2 '!$J$6="","",'Budget Issue #2 '!$J$6)</f>
        <v/>
      </c>
      <c r="G102" s="38" t="str">
        <f>IF('Budget Issue #2 '!$J$4="","",'Budget Issue #2 '!$G$4)</f>
        <v/>
      </c>
      <c r="H102" s="38" t="str">
        <f>IF('Budget Issue #2 '!$G$6="","",'Budget Issue #2 '!$G$6)</f>
        <v/>
      </c>
      <c r="I102" s="38" t="str">
        <f>IF('Budget Issue #2 '!$J$4="","",'Budget Issue #2 '!$B$16)</f>
        <v/>
      </c>
      <c r="J102" s="38" t="str">
        <f>IF('Budget Issue #2 '!$J$4="","",'Budget Issue #2 '!$H$10)</f>
        <v/>
      </c>
      <c r="K102" s="38" t="str">
        <f>IF('Budget Issue #2 '!$J$4="","",'Budget Issue #2 '!$H$16)</f>
        <v/>
      </c>
      <c r="O102" s="38">
        <v>82</v>
      </c>
    </row>
    <row r="103" spans="1:15" x14ac:dyDescent="0.25">
      <c r="A103" s="38">
        <f t="shared" si="2"/>
        <v>0</v>
      </c>
      <c r="B103" s="38">
        <f t="shared" si="3"/>
        <v>27</v>
      </c>
      <c r="C103" s="38">
        <v>2</v>
      </c>
      <c r="D103" s="38" t="str">
        <f>IF('Budget Issue #2 '!$J$4="","",'Budget Issue #2 '!$C$23)</f>
        <v/>
      </c>
      <c r="E103" s="38" t="str">
        <f>IF('Budget Issue #2 '!$J$4="","",'Budget Issue #2 '!$J$4)</f>
        <v/>
      </c>
      <c r="F103" s="38" t="str">
        <f>IF('Budget Issue #2 '!$J$6="","",'Budget Issue #2 '!$J$6)</f>
        <v/>
      </c>
      <c r="G103" s="38" t="str">
        <f>IF('Budget Issue #2 '!$J$4="","",'Budget Issue #2 '!$G$4)</f>
        <v/>
      </c>
      <c r="H103" s="38" t="str">
        <f>IF('Budget Issue #2 '!$G$6="","",'Budget Issue #2 '!$G$6)</f>
        <v/>
      </c>
      <c r="I103" s="38" t="str">
        <f>IF('Budget Issue #2 '!$J$4="","",'Budget Issue #2 '!$B$11)</f>
        <v/>
      </c>
      <c r="J103" s="38" t="str">
        <f>IF('Budget Issue #2 '!$J$4="","",'Budget Issue #2 '!$I$10)</f>
        <v/>
      </c>
      <c r="K103" s="38" t="str">
        <f>IF('Budget Issue #2 '!$J$4="","",'Budget Issue #2 '!$I$11)</f>
        <v/>
      </c>
      <c r="O103" s="38">
        <v>83</v>
      </c>
    </row>
    <row r="104" spans="1:15" x14ac:dyDescent="0.25">
      <c r="A104" s="38">
        <f t="shared" si="2"/>
        <v>0</v>
      </c>
      <c r="B104" s="38">
        <f t="shared" si="3"/>
        <v>27</v>
      </c>
      <c r="C104" s="38">
        <v>2</v>
      </c>
      <c r="D104" s="38" t="str">
        <f>IF('Budget Issue #2 '!$J$4="","",'Budget Issue #2 '!$C$23)</f>
        <v/>
      </c>
      <c r="E104" s="38" t="str">
        <f>IF('Budget Issue #2 '!$J$4="","",'Budget Issue #2 '!$J$4)</f>
        <v/>
      </c>
      <c r="F104" s="38" t="str">
        <f>IF('Budget Issue #2 '!$J$6="","",'Budget Issue #2 '!$J$6)</f>
        <v/>
      </c>
      <c r="G104" s="38" t="str">
        <f>IF('Budget Issue #2 '!$J$4="","",'Budget Issue #2 '!$G$4)</f>
        <v/>
      </c>
      <c r="H104" s="38" t="str">
        <f>IF('Budget Issue #2 '!$G$6="","",'Budget Issue #2 '!$G$6)</f>
        <v/>
      </c>
      <c r="I104" s="38" t="str">
        <f>IF('Budget Issue #2 '!$J$4="","",'Budget Issue #2 '!$B$13)</f>
        <v/>
      </c>
      <c r="J104" s="38" t="str">
        <f>IF('Budget Issue #2 '!$J$4="","",'Budget Issue #2 '!$I$10)</f>
        <v/>
      </c>
      <c r="K104" s="38" t="str">
        <f>IF('Budget Issue #2 '!$J$4="","",'Budget Issue #2 '!$I$13)</f>
        <v/>
      </c>
      <c r="O104" s="38">
        <v>84</v>
      </c>
    </row>
    <row r="105" spans="1:15" x14ac:dyDescent="0.25">
      <c r="A105" s="38">
        <f t="shared" si="2"/>
        <v>0</v>
      </c>
      <c r="B105" s="38">
        <f t="shared" si="3"/>
        <v>27</v>
      </c>
      <c r="C105" s="38">
        <v>2</v>
      </c>
      <c r="D105" s="38" t="str">
        <f>IF('Budget Issue #2 '!$J$4="","",'Budget Issue #2 '!$C$23)</f>
        <v/>
      </c>
      <c r="E105" s="38" t="str">
        <f>IF('Budget Issue #2 '!$J$4="","",'Budget Issue #2 '!$J$4)</f>
        <v/>
      </c>
      <c r="F105" s="38" t="str">
        <f>IF('Budget Issue #2 '!$J$6="","",'Budget Issue #2 '!$J$6)</f>
        <v/>
      </c>
      <c r="G105" s="38" t="str">
        <f>IF('Budget Issue #2 '!$J$4="","",'Budget Issue #2 '!$G$4)</f>
        <v/>
      </c>
      <c r="H105" s="38" t="str">
        <f>IF('Budget Issue #2 '!$G$6="","",'Budget Issue #2 '!$G$6)</f>
        <v/>
      </c>
      <c r="I105" s="38" t="str">
        <f>IF('Budget Issue #2 '!$J$4="","",'Budget Issue #2 '!$B$14)</f>
        <v/>
      </c>
      <c r="J105" s="38" t="str">
        <f>IF('Budget Issue #2 '!$J$4="","",'Budget Issue #2 '!$I$10)</f>
        <v/>
      </c>
      <c r="K105" s="38" t="str">
        <f>IF('Budget Issue #2 '!$J$4="","",'Budget Issue #2 '!$I$14)</f>
        <v/>
      </c>
      <c r="O105" s="38">
        <v>85</v>
      </c>
    </row>
    <row r="106" spans="1:15" x14ac:dyDescent="0.25">
      <c r="A106" s="38">
        <f t="shared" si="2"/>
        <v>0</v>
      </c>
      <c r="B106" s="38">
        <f t="shared" si="3"/>
        <v>27</v>
      </c>
      <c r="C106" s="38">
        <v>2</v>
      </c>
      <c r="D106" s="38" t="str">
        <f>IF('Budget Issue #2 '!$J$4="","",'Budget Issue #2 '!$C$23)</f>
        <v/>
      </c>
      <c r="E106" s="38" t="str">
        <f>IF('Budget Issue #2 '!$J$4="","",'Budget Issue #2 '!$J$4)</f>
        <v/>
      </c>
      <c r="F106" s="38" t="str">
        <f>IF('Budget Issue #2 '!$J$6="","",'Budget Issue #2 '!$J$6)</f>
        <v/>
      </c>
      <c r="G106" s="38" t="str">
        <f>IF('Budget Issue #2 '!$J$4="","",'Budget Issue #2 '!$G$4)</f>
        <v/>
      </c>
      <c r="H106" s="38" t="str">
        <f>IF('Budget Issue #2 '!$G$6="","",'Budget Issue #2 '!$G$6)</f>
        <v/>
      </c>
      <c r="I106" s="38" t="str">
        <f>IF('Budget Issue #2 '!$J$4="","",'Budget Issue #2 '!$B$15)</f>
        <v/>
      </c>
      <c r="J106" s="38" t="str">
        <f>IF('Budget Issue #2 '!$J$4="","",'Budget Issue #2 '!$I$10)</f>
        <v/>
      </c>
      <c r="K106" s="38" t="str">
        <f>IF('Budget Issue #2 '!$J$4="","",'Budget Issue #2 '!$I$15)</f>
        <v/>
      </c>
      <c r="O106" s="38">
        <v>86</v>
      </c>
    </row>
    <row r="107" spans="1:15" x14ac:dyDescent="0.25">
      <c r="A107" s="38">
        <f t="shared" si="2"/>
        <v>0</v>
      </c>
      <c r="B107" s="38">
        <f t="shared" si="3"/>
        <v>27</v>
      </c>
      <c r="C107" s="38">
        <v>2</v>
      </c>
      <c r="D107" s="38" t="str">
        <f>IF('Budget Issue #2 '!$J$4="","",'Budget Issue #2 '!$C$23)</f>
        <v/>
      </c>
      <c r="E107" s="38" t="str">
        <f>IF('Budget Issue #2 '!$J$4="","",'Budget Issue #2 '!$J$4)</f>
        <v/>
      </c>
      <c r="F107" s="38" t="str">
        <f>IF('Budget Issue #2 '!$J$6="","",'Budget Issue #2 '!$J$6)</f>
        <v/>
      </c>
      <c r="G107" s="38" t="str">
        <f>IF('Budget Issue #2 '!$J$4="","",'Budget Issue #2 '!$G$4)</f>
        <v/>
      </c>
      <c r="H107" s="38" t="str">
        <f>IF('Budget Issue #2 '!$G$6="","",'Budget Issue #2 '!$G$6)</f>
        <v/>
      </c>
      <c r="I107" s="38" t="str">
        <f>IF('Budget Issue #2 '!$J$4="","",'Budget Issue #2 '!$B$16)</f>
        <v/>
      </c>
      <c r="J107" s="38" t="str">
        <f>IF('Budget Issue #2 '!$J$4="","",'Budget Issue #2 '!$I$10)</f>
        <v/>
      </c>
      <c r="K107" s="38" t="str">
        <f>IF('Budget Issue #2 '!$J$4="","",'Budget Issue #2 '!$I$16)</f>
        <v/>
      </c>
      <c r="O107" s="38">
        <v>87</v>
      </c>
    </row>
    <row r="108" spans="1:15" x14ac:dyDescent="0.25">
      <c r="A108" s="38">
        <f t="shared" si="2"/>
        <v>0</v>
      </c>
      <c r="B108" s="38">
        <f t="shared" si="3"/>
        <v>27</v>
      </c>
      <c r="C108" s="38">
        <v>2</v>
      </c>
      <c r="D108" s="38" t="str">
        <f>IF('Budget Issue #2 '!$J$4="","",'Budget Issue #2 '!$C$23)</f>
        <v/>
      </c>
      <c r="E108" s="38" t="str">
        <f>IF('Budget Issue #2 '!$J$4="","",'Budget Issue #2 '!$J$4)</f>
        <v/>
      </c>
      <c r="F108" s="38" t="str">
        <f>IF('Budget Issue #2 '!$J$6="","",'Budget Issue #2 '!$J$6)</f>
        <v/>
      </c>
      <c r="G108" s="38" t="str">
        <f>IF('Budget Issue #2 '!$J$4="","",'Budget Issue #2 '!$G$4)</f>
        <v/>
      </c>
      <c r="H108" s="38" t="str">
        <f>IF('Budget Issue #2 '!$G$6="","",'Budget Issue #2 '!$G$6)</f>
        <v/>
      </c>
      <c r="I108" s="38" t="str">
        <f>IF('Budget Issue #2 '!$J$4="","",'Budget Issue #2 '!$B$11)</f>
        <v/>
      </c>
      <c r="J108" s="38" t="str">
        <f>IF('Budget Issue #2 '!$J$4="","",'Budget Issue #2 '!$J$10)</f>
        <v/>
      </c>
      <c r="K108" s="38" t="str">
        <f>IF('Budget Issue #2 '!$J$4="","",'Budget Issue #2 '!$J$11)</f>
        <v/>
      </c>
      <c r="O108" s="38">
        <v>88</v>
      </c>
    </row>
    <row r="109" spans="1:15" x14ac:dyDescent="0.25">
      <c r="A109" s="38">
        <f t="shared" si="2"/>
        <v>0</v>
      </c>
      <c r="B109" s="38">
        <f t="shared" si="3"/>
        <v>27</v>
      </c>
      <c r="C109" s="38">
        <v>2</v>
      </c>
      <c r="D109" s="38" t="str">
        <f>IF('Budget Issue #2 '!$J$4="","",'Budget Issue #2 '!$C$23)</f>
        <v/>
      </c>
      <c r="E109" s="38" t="str">
        <f>IF('Budget Issue #2 '!$J$4="","",'Budget Issue #2 '!$J$4)</f>
        <v/>
      </c>
      <c r="F109" s="38" t="str">
        <f>IF('Budget Issue #2 '!$J$6="","",'Budget Issue #2 '!$J$6)</f>
        <v/>
      </c>
      <c r="G109" s="38" t="str">
        <f>IF('Budget Issue #2 '!$J$4="","",'Budget Issue #2 '!$G$4)</f>
        <v/>
      </c>
      <c r="H109" s="38" t="str">
        <f>IF('Budget Issue #2 '!$G$6="","",'Budget Issue #2 '!$G$6)</f>
        <v/>
      </c>
      <c r="I109" s="38" t="str">
        <f>IF('Budget Issue #2 '!$J$4="","",'Budget Issue #2 '!$B$13)</f>
        <v/>
      </c>
      <c r="J109" s="38" t="str">
        <f>IF('Budget Issue #2 '!$J$4="","",'Budget Issue #2 '!$J$10)</f>
        <v/>
      </c>
      <c r="K109" s="38" t="str">
        <f>IF('Budget Issue #2 '!$J$4="","",'Budget Issue #2 '!$J$13)</f>
        <v/>
      </c>
      <c r="O109" s="38">
        <v>89</v>
      </c>
    </row>
    <row r="110" spans="1:15" x14ac:dyDescent="0.25">
      <c r="A110" s="38">
        <f t="shared" si="2"/>
        <v>0</v>
      </c>
      <c r="B110" s="38">
        <f t="shared" si="3"/>
        <v>27</v>
      </c>
      <c r="C110" s="38">
        <v>2</v>
      </c>
      <c r="D110" s="38" t="str">
        <f>IF('Budget Issue #2 '!$J$4="","",'Budget Issue #2 '!$C$23)</f>
        <v/>
      </c>
      <c r="E110" s="38" t="str">
        <f>IF('Budget Issue #2 '!$J$4="","",'Budget Issue #2 '!$J$4)</f>
        <v/>
      </c>
      <c r="F110" s="38" t="str">
        <f>IF('Budget Issue #2 '!$J$6="","",'Budget Issue #2 '!$J$6)</f>
        <v/>
      </c>
      <c r="G110" s="38" t="str">
        <f>IF('Budget Issue #2 '!$J$4="","",'Budget Issue #2 '!$G$4)</f>
        <v/>
      </c>
      <c r="H110" s="38" t="str">
        <f>IF('Budget Issue #2 '!$G$6="","",'Budget Issue #2 '!$G$6)</f>
        <v/>
      </c>
      <c r="I110" s="38" t="str">
        <f>IF('Budget Issue #2 '!$J$4="","",'Budget Issue #2 '!$B$14)</f>
        <v/>
      </c>
      <c r="J110" s="38" t="str">
        <f>IF('Budget Issue #2 '!$J$4="","",'Budget Issue #2 '!$J$10)</f>
        <v/>
      </c>
      <c r="K110" s="38" t="str">
        <f>IF('Budget Issue #2 '!$J$4="","",'Budget Issue #2 '!$J$14)</f>
        <v/>
      </c>
      <c r="O110" s="38">
        <v>90</v>
      </c>
    </row>
    <row r="111" spans="1:15" x14ac:dyDescent="0.25">
      <c r="A111" s="38">
        <f t="shared" si="2"/>
        <v>0</v>
      </c>
      <c r="B111" s="38">
        <f t="shared" si="3"/>
        <v>27</v>
      </c>
      <c r="C111" s="38">
        <v>2</v>
      </c>
      <c r="D111" s="38" t="str">
        <f>IF('Budget Issue #2 '!$J$4="","",'Budget Issue #2 '!$C$23)</f>
        <v/>
      </c>
      <c r="E111" s="38" t="str">
        <f>IF('Budget Issue #2 '!$J$4="","",'Budget Issue #2 '!$J$4)</f>
        <v/>
      </c>
      <c r="F111" s="38" t="str">
        <f>IF('Budget Issue #2 '!$J$6="","",'Budget Issue #2 '!$J$6)</f>
        <v/>
      </c>
      <c r="G111" s="38" t="str">
        <f>IF('Budget Issue #2 '!$J$4="","",'Budget Issue #2 '!$G$4)</f>
        <v/>
      </c>
      <c r="H111" s="38" t="str">
        <f>IF('Budget Issue #2 '!$G$6="","",'Budget Issue #2 '!$G$6)</f>
        <v/>
      </c>
      <c r="I111" s="38" t="str">
        <f>IF('Budget Issue #2 '!$J$4="","",'Budget Issue #2 '!$B$15)</f>
        <v/>
      </c>
      <c r="J111" s="38" t="str">
        <f>IF('Budget Issue #2 '!$J$4="","",'Budget Issue #2 '!$J$10)</f>
        <v/>
      </c>
      <c r="K111" s="38" t="str">
        <f>IF('Budget Issue #2 '!$J$4="","",'Budget Issue #2 '!$J$15)</f>
        <v/>
      </c>
      <c r="O111" s="38">
        <v>91</v>
      </c>
    </row>
    <row r="112" spans="1:15" x14ac:dyDescent="0.25">
      <c r="A112" s="38">
        <f t="shared" si="2"/>
        <v>0</v>
      </c>
      <c r="B112" s="38">
        <f t="shared" si="3"/>
        <v>27</v>
      </c>
      <c r="C112" s="38">
        <v>2</v>
      </c>
      <c r="D112" s="38" t="str">
        <f>IF('Budget Issue #2 '!$J$4="","",'Budget Issue #2 '!$C$23)</f>
        <v/>
      </c>
      <c r="E112" s="38" t="str">
        <f>IF('Budget Issue #2 '!$J$4="","",'Budget Issue #2 '!$J$4)</f>
        <v/>
      </c>
      <c r="F112" s="38" t="str">
        <f>IF('Budget Issue #2 '!$J$6="","",'Budget Issue #2 '!$J$6)</f>
        <v/>
      </c>
      <c r="G112" s="38" t="str">
        <f>IF('Budget Issue #2 '!$J$4="","",'Budget Issue #2 '!$G$4)</f>
        <v/>
      </c>
      <c r="H112" s="38" t="str">
        <f>IF('Budget Issue #2 '!$G$6="","",'Budget Issue #2 '!$G$6)</f>
        <v/>
      </c>
      <c r="I112" s="38" t="str">
        <f>IF('Budget Issue #2 '!$J$4="","",'Budget Issue #2 '!$B$16)</f>
        <v/>
      </c>
      <c r="J112" s="38" t="str">
        <f>IF('Budget Issue #2 '!$J$4="","",'Budget Issue #2 '!$J$10)</f>
        <v/>
      </c>
      <c r="K112" s="38" t="str">
        <f>IF('Budget Issue #2 '!$J$4="","",'Budget Issue #2 '!$J$16)</f>
        <v/>
      </c>
      <c r="O112" s="38">
        <v>92</v>
      </c>
    </row>
    <row r="113" spans="1:15" x14ac:dyDescent="0.25">
      <c r="A113" s="38">
        <f t="shared" si="2"/>
        <v>0</v>
      </c>
      <c r="B113" s="38">
        <f t="shared" si="3"/>
        <v>27</v>
      </c>
      <c r="C113" s="38">
        <v>2</v>
      </c>
      <c r="D113" s="38" t="str">
        <f>IF('Budget Issue #2 '!$J$4="","",'Budget Issue #2 '!$C$23)</f>
        <v/>
      </c>
      <c r="E113" s="38" t="str">
        <f>IF('Budget Issue #2 '!$J$4="","",'Budget Issue #2 '!$J$4)</f>
        <v/>
      </c>
      <c r="F113" s="38" t="str">
        <f>IF('Budget Issue #2 '!$J$6="","",'Budget Issue #2 '!$J$6)</f>
        <v/>
      </c>
      <c r="G113" s="38" t="str">
        <f>IF('Budget Issue #2 '!$J$4="","",'Budget Issue #2 '!$G$4)</f>
        <v/>
      </c>
      <c r="H113" s="38" t="str">
        <f>IF('Budget Issue #2 '!$G$6="","",'Budget Issue #2 '!$G$6)</f>
        <v/>
      </c>
      <c r="I113" s="38" t="str">
        <f>IF('Budget Issue #2 '!$J$4="","",'Budget Issue #2 '!$B$11)</f>
        <v/>
      </c>
      <c r="J113" s="38" t="str">
        <f>IF('Budget Issue #2 '!$J$4="","",'Budget Issue #2 '!$K$10)</f>
        <v/>
      </c>
      <c r="K113" s="38" t="str">
        <f>IF('Budget Issue #2 '!$J$4="","",'Budget Issue #2 '!$K$11)</f>
        <v/>
      </c>
      <c r="O113" s="38">
        <v>93</v>
      </c>
    </row>
    <row r="114" spans="1:15" x14ac:dyDescent="0.25">
      <c r="A114" s="38">
        <f t="shared" si="2"/>
        <v>0</v>
      </c>
      <c r="B114" s="38">
        <f t="shared" si="3"/>
        <v>27</v>
      </c>
      <c r="C114" s="38">
        <v>2</v>
      </c>
      <c r="D114" s="38" t="str">
        <f>IF('Budget Issue #2 '!$J$4="","",'Budget Issue #2 '!$C$23)</f>
        <v/>
      </c>
      <c r="E114" s="38" t="str">
        <f>IF('Budget Issue #2 '!$J$4="","",'Budget Issue #2 '!$J$4)</f>
        <v/>
      </c>
      <c r="F114" s="38" t="str">
        <f>IF('Budget Issue #2 '!$J$6="","",'Budget Issue #2 '!$J$6)</f>
        <v/>
      </c>
      <c r="G114" s="38" t="str">
        <f>IF('Budget Issue #2 '!$J$4="","",'Budget Issue #2 '!$G$4)</f>
        <v/>
      </c>
      <c r="H114" s="38" t="str">
        <f>IF('Budget Issue #2 '!$G$6="","",'Budget Issue #2 '!$G$6)</f>
        <v/>
      </c>
      <c r="I114" s="38" t="str">
        <f>IF('Budget Issue #2 '!$J$4="","",'Budget Issue #2 '!$B$13)</f>
        <v/>
      </c>
      <c r="J114" s="38" t="str">
        <f>IF('Budget Issue #2 '!$J$4="","",'Budget Issue #2 '!$K$10)</f>
        <v/>
      </c>
      <c r="K114" s="38" t="str">
        <f>IF('Budget Issue #2 '!$J$4="","",'Budget Issue #2 '!$K$13)</f>
        <v/>
      </c>
      <c r="O114" s="38">
        <v>94</v>
      </c>
    </row>
    <row r="115" spans="1:15" x14ac:dyDescent="0.25">
      <c r="A115" s="38">
        <f t="shared" si="2"/>
        <v>0</v>
      </c>
      <c r="B115" s="38">
        <f t="shared" si="3"/>
        <v>27</v>
      </c>
      <c r="C115" s="38">
        <v>2</v>
      </c>
      <c r="D115" s="38" t="str">
        <f>IF('Budget Issue #2 '!$J$4="","",'Budget Issue #2 '!$C$23)</f>
        <v/>
      </c>
      <c r="E115" s="38" t="str">
        <f>IF('Budget Issue #2 '!$J$4="","",'Budget Issue #2 '!$J$4)</f>
        <v/>
      </c>
      <c r="F115" s="38" t="str">
        <f>IF('Budget Issue #2 '!$J$6="","",'Budget Issue #2 '!$J$6)</f>
        <v/>
      </c>
      <c r="G115" s="38" t="str">
        <f>IF('Budget Issue #2 '!$J$4="","",'Budget Issue #2 '!$G$4)</f>
        <v/>
      </c>
      <c r="H115" s="38" t="str">
        <f>IF('Budget Issue #2 '!$G$6="","",'Budget Issue #2 '!$G$6)</f>
        <v/>
      </c>
      <c r="I115" s="38" t="str">
        <f>IF('Budget Issue #2 '!$J$4="","",'Budget Issue #2 '!$B$14)</f>
        <v/>
      </c>
      <c r="J115" s="38" t="str">
        <f>IF('Budget Issue #2 '!$J$4="","",'Budget Issue #2 '!$K$10)</f>
        <v/>
      </c>
      <c r="K115" s="38" t="str">
        <f>IF('Budget Issue #2 '!$J$4="","",'Budget Issue #2 '!$K$14)</f>
        <v/>
      </c>
      <c r="O115" s="38">
        <v>95</v>
      </c>
    </row>
    <row r="116" spans="1:15" x14ac:dyDescent="0.25">
      <c r="A116" s="38">
        <f t="shared" si="2"/>
        <v>0</v>
      </c>
      <c r="B116" s="38">
        <f t="shared" si="3"/>
        <v>27</v>
      </c>
      <c r="C116" s="38">
        <v>2</v>
      </c>
      <c r="D116" s="38" t="str">
        <f>IF('Budget Issue #2 '!$J$4="","",'Budget Issue #2 '!$C$23)</f>
        <v/>
      </c>
      <c r="E116" s="38" t="str">
        <f>IF('Budget Issue #2 '!$J$4="","",'Budget Issue #2 '!$J$4)</f>
        <v/>
      </c>
      <c r="F116" s="38" t="str">
        <f>IF('Budget Issue #2 '!$J$6="","",'Budget Issue #2 '!$J$6)</f>
        <v/>
      </c>
      <c r="G116" s="38" t="str">
        <f>IF('Budget Issue #2 '!$J$4="","",'Budget Issue #2 '!$G$4)</f>
        <v/>
      </c>
      <c r="H116" s="38" t="str">
        <f>IF('Budget Issue #2 '!$G$6="","",'Budget Issue #2 '!$G$6)</f>
        <v/>
      </c>
      <c r="I116" s="38" t="str">
        <f>IF('Budget Issue #2 '!$J$4="","",'Budget Issue #2 '!$B$15)</f>
        <v/>
      </c>
      <c r="J116" s="38" t="str">
        <f>IF('Budget Issue #2 '!$J$4="","",'Budget Issue #2 '!$K$10)</f>
        <v/>
      </c>
      <c r="K116" s="38" t="str">
        <f>IF('Budget Issue #2 '!$J$4="","",'Budget Issue #2 '!$K$15)</f>
        <v/>
      </c>
      <c r="O116" s="38">
        <v>96</v>
      </c>
    </row>
    <row r="117" spans="1:15" x14ac:dyDescent="0.25">
      <c r="A117" s="38">
        <f t="shared" si="2"/>
        <v>0</v>
      </c>
      <c r="B117" s="38">
        <f t="shared" si="3"/>
        <v>27</v>
      </c>
      <c r="C117" s="38">
        <v>2</v>
      </c>
      <c r="D117" s="38" t="str">
        <f>IF('Budget Issue #2 '!$J$4="","",'Budget Issue #2 '!$C$23)</f>
        <v/>
      </c>
      <c r="E117" s="38" t="str">
        <f>IF('Budget Issue #2 '!$J$4="","",'Budget Issue #2 '!$J$4)</f>
        <v/>
      </c>
      <c r="F117" s="38" t="str">
        <f>IF('Budget Issue #2 '!$J$6="","",'Budget Issue #2 '!$J$6)</f>
        <v/>
      </c>
      <c r="G117" s="38" t="str">
        <f>IF('Budget Issue #2 '!$J$4="","",'Budget Issue #2 '!$G$4)</f>
        <v/>
      </c>
      <c r="H117" s="38" t="str">
        <f>IF('Budget Issue #2 '!$G$6="","",'Budget Issue #2 '!$G$6)</f>
        <v/>
      </c>
      <c r="I117" s="38" t="str">
        <f>IF('Budget Issue #2 '!$J$4="","",'Budget Issue #2 '!$B$16)</f>
        <v/>
      </c>
      <c r="J117" s="38" t="str">
        <f>IF('Budget Issue #2 '!$J$4="","",'Budget Issue #2 '!$K$10)</f>
        <v/>
      </c>
      <c r="K117" s="38" t="str">
        <f>IF('Budget Issue #2 '!$J$4="","",'Budget Issue #2 '!$K$16)</f>
        <v/>
      </c>
      <c r="O117" s="38">
        <v>97</v>
      </c>
    </row>
    <row r="118" spans="1:15" x14ac:dyDescent="0.25">
      <c r="A118" s="38">
        <f t="shared" si="2"/>
        <v>0</v>
      </c>
      <c r="B118" s="38">
        <f t="shared" si="3"/>
        <v>27</v>
      </c>
      <c r="C118" s="38">
        <v>2</v>
      </c>
      <c r="D118" s="38" t="str">
        <f>IF('Budget Issue #2 '!$J$4="","",'Budget Issue #2 '!$C$23)</f>
        <v/>
      </c>
      <c r="E118" s="38" t="str">
        <f>IF('Budget Issue #2 '!$J$4="","",'Budget Issue #2 '!$J$4)</f>
        <v/>
      </c>
      <c r="F118" s="38" t="str">
        <f>IF('Budget Issue #2 '!$J$6="","",'Budget Issue #2 '!$J$6)</f>
        <v/>
      </c>
      <c r="G118" s="38" t="str">
        <f>IF('Budget Issue #2 '!$J$4="","",'Budget Issue #2 '!$G$4)</f>
        <v/>
      </c>
      <c r="H118" s="38" t="str">
        <f>IF('Budget Issue #2 '!$G$6="","",'Budget Issue #2 '!$G$6)</f>
        <v/>
      </c>
      <c r="I118" s="38" t="str">
        <f>IF('Budget Issue #2 '!$J$4="","",'Budget Issue #2 '!$B$11)</f>
        <v/>
      </c>
      <c r="J118" s="38" t="str">
        <f>IF('Budget Issue #2 '!$J$4="","",'Budget Issue #2 '!$L$10)</f>
        <v/>
      </c>
      <c r="K118" s="38" t="str">
        <f>IF('Budget Issue #2 '!$J$4="","",'Budget Issue #2 '!$L$11)</f>
        <v/>
      </c>
      <c r="O118" s="38">
        <v>98</v>
      </c>
    </row>
    <row r="119" spans="1:15" x14ac:dyDescent="0.25">
      <c r="A119" s="38">
        <f t="shared" si="2"/>
        <v>0</v>
      </c>
      <c r="B119" s="38">
        <f t="shared" si="3"/>
        <v>27</v>
      </c>
      <c r="C119" s="38">
        <v>2</v>
      </c>
      <c r="D119" s="38" t="str">
        <f>IF('Budget Issue #2 '!$J$4="","",'Budget Issue #2 '!$C$23)</f>
        <v/>
      </c>
      <c r="E119" s="38" t="str">
        <f>IF('Budget Issue #2 '!$J$4="","",'Budget Issue #2 '!$J$4)</f>
        <v/>
      </c>
      <c r="F119" s="38" t="str">
        <f>IF('Budget Issue #2 '!$J$6="","",'Budget Issue #2 '!$J$6)</f>
        <v/>
      </c>
      <c r="G119" s="38" t="str">
        <f>IF('Budget Issue #2 '!$J$4="","",'Budget Issue #2 '!$G$4)</f>
        <v/>
      </c>
      <c r="H119" s="38" t="str">
        <f>IF('Budget Issue #2 '!$G$6="","",'Budget Issue #2 '!$G$6)</f>
        <v/>
      </c>
      <c r="I119" s="38" t="str">
        <f>IF('Budget Issue #2 '!$J$4="","",'Budget Issue #2 '!$B$13)</f>
        <v/>
      </c>
      <c r="J119" s="38" t="str">
        <f>IF('Budget Issue #2 '!$J$4="","",'Budget Issue #2 '!$L$10)</f>
        <v/>
      </c>
      <c r="K119" s="38" t="str">
        <f>IF('Budget Issue #2 '!$J$4="","",'Budget Issue #2 '!$L$13)</f>
        <v/>
      </c>
      <c r="O119" s="38">
        <v>99</v>
      </c>
    </row>
    <row r="120" spans="1:15" x14ac:dyDescent="0.25">
      <c r="A120" s="38">
        <f t="shared" si="2"/>
        <v>0</v>
      </c>
      <c r="B120" s="38">
        <f t="shared" si="3"/>
        <v>27</v>
      </c>
      <c r="C120" s="38">
        <v>2</v>
      </c>
      <c r="D120" s="38" t="str">
        <f>IF('Budget Issue #2 '!$J$4="","",'Budget Issue #2 '!$C$23)</f>
        <v/>
      </c>
      <c r="E120" s="38" t="str">
        <f>IF('Budget Issue #2 '!$J$4="","",'Budget Issue #2 '!$J$4)</f>
        <v/>
      </c>
      <c r="F120" s="38" t="str">
        <f>IF('Budget Issue #2 '!$J$6="","",'Budget Issue #2 '!$J$6)</f>
        <v/>
      </c>
      <c r="G120" s="38" t="str">
        <f>IF('Budget Issue #2 '!$J$4="","",'Budget Issue #2 '!$G$4)</f>
        <v/>
      </c>
      <c r="H120" s="38" t="str">
        <f>IF('Budget Issue #2 '!$G$6="","",'Budget Issue #2 '!$G$6)</f>
        <v/>
      </c>
      <c r="I120" s="38" t="str">
        <f>IF('Budget Issue #2 '!$J$4="","",'Budget Issue #2 '!$B$14)</f>
        <v/>
      </c>
      <c r="J120" s="38" t="str">
        <f>IF('Budget Issue #2 '!$J$4="","",'Budget Issue #2 '!$L$10)</f>
        <v/>
      </c>
      <c r="K120" s="38" t="str">
        <f>IF('Budget Issue #2 '!$J$4="","",'Budget Issue #2 '!$L$14)</f>
        <v/>
      </c>
      <c r="O120" s="38">
        <v>100</v>
      </c>
    </row>
    <row r="121" spans="1:15" x14ac:dyDescent="0.25">
      <c r="A121" s="38">
        <f t="shared" si="2"/>
        <v>0</v>
      </c>
      <c r="B121" s="38">
        <f t="shared" si="3"/>
        <v>27</v>
      </c>
      <c r="C121" s="38">
        <v>2</v>
      </c>
      <c r="D121" s="38" t="str">
        <f>IF('Budget Issue #2 '!$J$4="","",'Budget Issue #2 '!$C$23)</f>
        <v/>
      </c>
      <c r="E121" s="38" t="str">
        <f>IF('Budget Issue #2 '!$J$4="","",'Budget Issue #2 '!$J$4)</f>
        <v/>
      </c>
      <c r="F121" s="38" t="str">
        <f>IF('Budget Issue #2 '!$J$6="","",'Budget Issue #2 '!$J$6)</f>
        <v/>
      </c>
      <c r="G121" s="38" t="str">
        <f>IF('Budget Issue #2 '!$J$4="","",'Budget Issue #2 '!$G$4)</f>
        <v/>
      </c>
      <c r="H121" s="38" t="str">
        <f>IF('Budget Issue #2 '!$G$6="","",'Budget Issue #2 '!$G$6)</f>
        <v/>
      </c>
      <c r="I121" s="38" t="str">
        <f>IF('Budget Issue #2 '!$J$4="","",'Budget Issue #2 '!$B$15)</f>
        <v/>
      </c>
      <c r="J121" s="38" t="str">
        <f>IF('Budget Issue #2 '!$J$4="","",'Budget Issue #2 '!$L$10)</f>
        <v/>
      </c>
      <c r="K121" s="38" t="str">
        <f>IF('Budget Issue #2 '!$J$4="","",'Budget Issue #2 '!$L$15)</f>
        <v/>
      </c>
      <c r="O121" s="38">
        <v>101</v>
      </c>
    </row>
    <row r="122" spans="1:15" x14ac:dyDescent="0.25">
      <c r="A122" s="38">
        <f t="shared" si="2"/>
        <v>0</v>
      </c>
      <c r="B122" s="38">
        <f t="shared" si="3"/>
        <v>27</v>
      </c>
      <c r="C122" s="38">
        <v>2</v>
      </c>
      <c r="D122" s="38" t="str">
        <f>IF('Budget Issue #2 '!$J$4="","",'Budget Issue #2 '!$C$23)</f>
        <v/>
      </c>
      <c r="E122" s="38" t="str">
        <f>IF('Budget Issue #2 '!$J$4="","",'Budget Issue #2 '!$J$4)</f>
        <v/>
      </c>
      <c r="F122" s="38" t="str">
        <f>IF('Budget Issue #2 '!$J$6="","",'Budget Issue #2 '!$J$6)</f>
        <v/>
      </c>
      <c r="G122" s="38" t="str">
        <f>IF('Budget Issue #2 '!$J$4="","",'Budget Issue #2 '!$G$4)</f>
        <v/>
      </c>
      <c r="H122" s="38" t="str">
        <f>IF('Budget Issue #2 '!$G$6="","",'Budget Issue #2 '!$G$6)</f>
        <v/>
      </c>
      <c r="I122" s="38" t="str">
        <f>IF('Budget Issue #2 '!$J$4="","",'Budget Issue #2 '!$B$16)</f>
        <v/>
      </c>
      <c r="J122" s="38" t="str">
        <f>IF('Budget Issue #2 '!$J$4="","",'Budget Issue #2 '!$L$10)</f>
        <v/>
      </c>
      <c r="K122" s="38" t="str">
        <f>IF('Budget Issue #2 '!$J$4="","",'Budget Issue #2 '!$L$16)</f>
        <v/>
      </c>
      <c r="O122" s="38">
        <v>102</v>
      </c>
    </row>
    <row r="123" spans="1:15" x14ac:dyDescent="0.25">
      <c r="A123" s="77">
        <f>IFERROR($A$21,"")</f>
        <v>0</v>
      </c>
      <c r="B123" s="77">
        <f t="shared" si="3"/>
        <v>27</v>
      </c>
      <c r="C123" s="77">
        <v>2</v>
      </c>
      <c r="D123" s="79" t="str">
        <f>IF('Budget Issue #2 '!$J$4="","",'Budget Issue #2 '!$C$23)</f>
        <v/>
      </c>
      <c r="E123" s="77" t="str">
        <f>IF('Budget Issue #2 '!$J$4="","",'Budget Issue #2 '!$J$4)</f>
        <v/>
      </c>
      <c r="F123" s="77" t="str">
        <f>IF('Budget Issue #2 '!$J$6="","",'Budget Issue #2 '!$J$6)</f>
        <v/>
      </c>
      <c r="G123" s="77" t="str">
        <f>IF('Budget Issue #2 '!$J$4="","",'Budget Issue #2 '!$G$4)</f>
        <v/>
      </c>
      <c r="H123" s="77" t="str">
        <f>IF('Budget Issue #2 '!$G$6="","",'Budget Issue #2 '!$G$6)</f>
        <v/>
      </c>
      <c r="I123" s="77" t="str">
        <f>IF('Budget Issue #2 '!$J$4="","",'Budget Issue #2 '!$B$19)</f>
        <v/>
      </c>
      <c r="J123" s="77" t="str">
        <f>IF('Budget Issue #2 '!$J$4="","",'Budget Issue #2 '!$B$25)</f>
        <v/>
      </c>
      <c r="K123" s="78" t="str">
        <f>IF('Budget Issue #2 '!$J$4="","",'Budget Issue #2 '!$D$25)</f>
        <v/>
      </c>
      <c r="O123" s="38">
        <v>103</v>
      </c>
    </row>
    <row r="124" spans="1:15" x14ac:dyDescent="0.25">
      <c r="A124" s="77">
        <f t="shared" ref="A124" si="4">IFERROR($A$21,"")</f>
        <v>0</v>
      </c>
      <c r="B124" s="77">
        <f t="shared" si="3"/>
        <v>27</v>
      </c>
      <c r="C124" s="77">
        <v>2</v>
      </c>
      <c r="D124" s="77" t="str">
        <f>IF('Budget Issue #2 '!$J$4="","",'Budget Issue #2 '!$C$23)</f>
        <v/>
      </c>
      <c r="E124" s="77" t="str">
        <f>IF('Budget Issue #2 '!$J$4="","",'Budget Issue #2 '!$J$4)</f>
        <v/>
      </c>
      <c r="F124" s="77" t="str">
        <f>IF('Budget Issue #2 '!$J$6="","",'Budget Issue #2 '!$J$6)</f>
        <v/>
      </c>
      <c r="G124" s="77" t="str">
        <f>IF('Budget Issue #2 '!$J$4="","",'Budget Issue #2 '!$G$4)</f>
        <v/>
      </c>
      <c r="H124" s="77" t="str">
        <f>IF('Budget Issue #2 '!$G$6="","",'Budget Issue #2 '!$G$6)</f>
        <v/>
      </c>
      <c r="I124" s="77" t="str">
        <f>IF('Budget Issue #2 '!$J$4="","",'Budget Issue #2 '!$B$19)</f>
        <v/>
      </c>
      <c r="J124" s="77" t="str">
        <f>IF('Budget Issue #2 '!$J$4="","",'Budget Issue #2 '!$B$33)</f>
        <v/>
      </c>
      <c r="K124" s="78" t="str">
        <f>IF('Budget Issue #2 '!$J$4="","",'Budget Issue #2 '!$B$34)</f>
        <v/>
      </c>
      <c r="O124" s="38">
        <v>104</v>
      </c>
    </row>
    <row r="125" spans="1:15" x14ac:dyDescent="0.25">
      <c r="A125" s="38">
        <f t="shared" si="2"/>
        <v>0</v>
      </c>
      <c r="B125" s="38">
        <f t="shared" si="3"/>
        <v>27</v>
      </c>
      <c r="C125" s="38">
        <v>3</v>
      </c>
      <c r="D125" s="38" t="str">
        <f>IF('Budget Issue #3 '!$J$4="","",'Budget Issue #3 '!$C$23)</f>
        <v/>
      </c>
      <c r="E125" s="38" t="str">
        <f>IF('Budget Issue #3 '!$J$4="","",'Budget Issue #3 '!$J$4)</f>
        <v/>
      </c>
      <c r="F125" s="38" t="str">
        <f>IF('Budget Issue #3 '!$J$6="","",'Budget Issue #3 '!$J$6)</f>
        <v/>
      </c>
      <c r="G125" s="38" t="str">
        <f>IF('Budget Issue #3 '!$J$4="","",'Budget Issue #3 '!$G$4)</f>
        <v/>
      </c>
      <c r="H125" s="38" t="str">
        <f>IF('Budget Issue #3 '!$G$6="","",'Budget Issue #3 '!$G$6)</f>
        <v/>
      </c>
      <c r="I125" s="38" t="str">
        <f>IF('Budget Issue #3 '!$J$4="","",'Budget Issue #3 '!$B$11)</f>
        <v/>
      </c>
      <c r="J125" s="38" t="str">
        <f>IF('Budget Issue #3 '!$J$4="","",'Budget Issue #3 '!$C$10)</f>
        <v/>
      </c>
      <c r="K125" s="38" t="str">
        <f>IF('Budget Issue #3 '!$J$4="","",'Budget Issue #3 '!$C$11)</f>
        <v/>
      </c>
      <c r="O125" s="38">
        <v>105</v>
      </c>
    </row>
    <row r="126" spans="1:15" x14ac:dyDescent="0.25">
      <c r="A126" s="38">
        <f t="shared" si="2"/>
        <v>0</v>
      </c>
      <c r="B126" s="38">
        <f t="shared" si="3"/>
        <v>27</v>
      </c>
      <c r="C126" s="38">
        <v>3</v>
      </c>
      <c r="D126" s="38" t="str">
        <f>IF('Budget Issue #3 '!$J$4="","",'Budget Issue #3 '!$C$23)</f>
        <v/>
      </c>
      <c r="E126" s="38" t="str">
        <f>IF('Budget Issue #3 '!$J$4="","",'Budget Issue #3 '!$J$4)</f>
        <v/>
      </c>
      <c r="F126" s="38" t="str">
        <f>IF('Budget Issue #3 '!$J$6="","",'Budget Issue #3 '!$J$6)</f>
        <v/>
      </c>
      <c r="G126" s="38" t="str">
        <f>IF('Budget Issue #3 '!$J$4="","",'Budget Issue #3 '!$G$4)</f>
        <v/>
      </c>
      <c r="H126" s="38" t="str">
        <f>IF('Budget Issue #3 '!$G$6="","",'Budget Issue #3 '!$G$6)</f>
        <v/>
      </c>
      <c r="I126" s="38" t="str">
        <f>IF('Budget Issue #3 '!$J$4="","",'Budget Issue #3 '!$B$13)</f>
        <v/>
      </c>
      <c r="J126" s="38" t="str">
        <f>IF('Budget Issue #3 '!$J$4="","",'Budget Issue #3 '!$C$10)</f>
        <v/>
      </c>
      <c r="K126" s="38" t="str">
        <f>IF('Budget Issue #3 '!$J$4="","",'Budget Issue #3 '!$C$13)</f>
        <v/>
      </c>
      <c r="O126" s="38">
        <v>106</v>
      </c>
    </row>
    <row r="127" spans="1:15" x14ac:dyDescent="0.25">
      <c r="A127" s="38">
        <f t="shared" si="2"/>
        <v>0</v>
      </c>
      <c r="B127" s="38">
        <f t="shared" si="3"/>
        <v>27</v>
      </c>
      <c r="C127" s="38">
        <v>3</v>
      </c>
      <c r="D127" s="38" t="str">
        <f>IF('Budget Issue #3 '!$J$4="","",'Budget Issue #3 '!$C$23)</f>
        <v/>
      </c>
      <c r="E127" s="38" t="str">
        <f>IF('Budget Issue #3 '!$J$4="","",'Budget Issue #3 '!$J$4)</f>
        <v/>
      </c>
      <c r="F127" s="38" t="str">
        <f>IF('Budget Issue #3 '!$J$6="","",'Budget Issue #3 '!$J$6)</f>
        <v/>
      </c>
      <c r="G127" s="38" t="str">
        <f>IF('Budget Issue #3 '!$J$4="","",'Budget Issue #3 '!$G$4)</f>
        <v/>
      </c>
      <c r="H127" s="38" t="str">
        <f>IF('Budget Issue #3 '!$G$6="","",'Budget Issue #3 '!$G$6)</f>
        <v/>
      </c>
      <c r="I127" s="38" t="str">
        <f>IF('Budget Issue #3 '!$J$4="","",'Budget Issue #3 '!$B$14)</f>
        <v/>
      </c>
      <c r="J127" s="38" t="str">
        <f>IF('Budget Issue #3 '!$J$4="","",'Budget Issue #3 '!$C$10)</f>
        <v/>
      </c>
      <c r="K127" s="38" t="str">
        <f>IF('Budget Issue #3 '!$J$4="","",'Budget Issue #3 '!$C$14)</f>
        <v/>
      </c>
      <c r="O127" s="38">
        <v>107</v>
      </c>
    </row>
    <row r="128" spans="1:15" x14ac:dyDescent="0.25">
      <c r="A128" s="38">
        <f t="shared" si="2"/>
        <v>0</v>
      </c>
      <c r="B128" s="38">
        <f t="shared" si="3"/>
        <v>27</v>
      </c>
      <c r="C128" s="38">
        <v>3</v>
      </c>
      <c r="D128" s="38" t="str">
        <f>IF('Budget Issue #3 '!$J$4="","",'Budget Issue #3 '!$C$23)</f>
        <v/>
      </c>
      <c r="E128" s="38" t="str">
        <f>IF('Budget Issue #3 '!$J$4="","",'Budget Issue #3 '!$J$4)</f>
        <v/>
      </c>
      <c r="F128" s="38" t="str">
        <f>IF('Budget Issue #3 '!$J$6="","",'Budget Issue #3 '!$J$6)</f>
        <v/>
      </c>
      <c r="G128" s="38" t="str">
        <f>IF('Budget Issue #3 '!$J$4="","",'Budget Issue #3 '!$G$4)</f>
        <v/>
      </c>
      <c r="H128" s="38" t="str">
        <f>IF('Budget Issue #3 '!$G$6="","",'Budget Issue #3 '!$G$6)</f>
        <v/>
      </c>
      <c r="I128" s="38" t="str">
        <f>IF('Budget Issue #3 '!$J$4="","",'Budget Issue #3 '!$B$15)</f>
        <v/>
      </c>
      <c r="J128" s="38" t="str">
        <f>IF('Budget Issue #3 '!$J$4="","",'Budget Issue #3 '!$C$10)</f>
        <v/>
      </c>
      <c r="K128" s="38" t="str">
        <f>IF('Budget Issue #3 '!$J$4="","",'Budget Issue #3 '!$C$15)</f>
        <v/>
      </c>
      <c r="O128" s="38">
        <v>108</v>
      </c>
    </row>
    <row r="129" spans="1:15" x14ac:dyDescent="0.25">
      <c r="A129" s="38">
        <f t="shared" si="2"/>
        <v>0</v>
      </c>
      <c r="B129" s="38">
        <f t="shared" si="3"/>
        <v>27</v>
      </c>
      <c r="C129" s="38">
        <v>3</v>
      </c>
      <c r="D129" s="38" t="str">
        <f>IF('Budget Issue #3 '!$J$4="","",'Budget Issue #3 '!$C$23)</f>
        <v/>
      </c>
      <c r="E129" s="38" t="str">
        <f>IF('Budget Issue #3 '!$J$4="","",'Budget Issue #3 '!$J$4)</f>
        <v/>
      </c>
      <c r="F129" s="38" t="str">
        <f>IF('Budget Issue #3 '!$J$6="","",'Budget Issue #3 '!$J$6)</f>
        <v/>
      </c>
      <c r="G129" s="38" t="str">
        <f>IF('Budget Issue #3 '!$J$4="","",'Budget Issue #3 '!$G$4)</f>
        <v/>
      </c>
      <c r="H129" s="38" t="str">
        <f>IF('Budget Issue #3 '!$G$6="","",'Budget Issue #3 '!$G$6)</f>
        <v/>
      </c>
      <c r="I129" s="38" t="str">
        <f>IF('Budget Issue #3 '!$J$4="","",'Budget Issue #3 '!$B$16)</f>
        <v/>
      </c>
      <c r="J129" s="38" t="str">
        <f>IF('Budget Issue #3 '!$J$4="","",'Budget Issue #3 '!$C$10)</f>
        <v/>
      </c>
      <c r="K129" s="38" t="str">
        <f>IF('Budget Issue #3 '!$J$4="","",'Budget Issue #3 '!$C$16)</f>
        <v/>
      </c>
      <c r="O129" s="38">
        <v>109</v>
      </c>
    </row>
    <row r="130" spans="1:15" x14ac:dyDescent="0.25">
      <c r="A130" s="38">
        <f t="shared" si="2"/>
        <v>0</v>
      </c>
      <c r="B130" s="38">
        <f t="shared" si="3"/>
        <v>27</v>
      </c>
      <c r="C130" s="38">
        <v>3</v>
      </c>
      <c r="D130" s="38" t="str">
        <f>IF('Budget Issue #3 '!$J$4="","",'Budget Issue #3 '!$C$23)</f>
        <v/>
      </c>
      <c r="E130" s="38" t="str">
        <f>IF('Budget Issue #3 '!$J$4="","",'Budget Issue #3 '!$J$4)</f>
        <v/>
      </c>
      <c r="F130" s="38" t="str">
        <f>IF('Budget Issue #3 '!$J$6="","",'Budget Issue #3 '!$J$6)</f>
        <v/>
      </c>
      <c r="G130" s="38" t="str">
        <f>IF('Budget Issue #3 '!$J$4="","",'Budget Issue #3 '!$G$4)</f>
        <v/>
      </c>
      <c r="H130" s="38" t="str">
        <f>IF('Budget Issue #3 '!$G$6="","",'Budget Issue #3 '!$G$6)</f>
        <v/>
      </c>
      <c r="I130" s="38" t="str">
        <f>IF('Budget Issue #3 '!$J$4="","",'Budget Issue #3 '!$B$11)</f>
        <v/>
      </c>
      <c r="J130" s="38" t="str">
        <f>IF('Budget Issue #3 '!$J$4="","",'Budget Issue #3 '!$D$10)</f>
        <v/>
      </c>
      <c r="K130" s="38" t="str">
        <f>IF('Budget Issue #3 '!$J$4="","",'Budget Issue #3 '!$D$11)</f>
        <v/>
      </c>
      <c r="O130" s="38">
        <v>110</v>
      </c>
    </row>
    <row r="131" spans="1:15" x14ac:dyDescent="0.25">
      <c r="A131" s="38">
        <f t="shared" si="2"/>
        <v>0</v>
      </c>
      <c r="B131" s="38">
        <f t="shared" si="3"/>
        <v>27</v>
      </c>
      <c r="C131" s="38">
        <v>3</v>
      </c>
      <c r="D131" s="38" t="str">
        <f>IF('Budget Issue #3 '!$J$4="","",'Budget Issue #3 '!$C$23)</f>
        <v/>
      </c>
      <c r="E131" s="38" t="str">
        <f>IF('Budget Issue #3 '!$J$4="","",'Budget Issue #3 '!$J$4)</f>
        <v/>
      </c>
      <c r="F131" s="38" t="str">
        <f>IF('Budget Issue #3 '!$J$6="","",'Budget Issue #3 '!$J$6)</f>
        <v/>
      </c>
      <c r="G131" s="38" t="str">
        <f>IF('Budget Issue #3 '!$J$4="","",'Budget Issue #3 '!$G$4)</f>
        <v/>
      </c>
      <c r="H131" s="38" t="str">
        <f>IF('Budget Issue #3 '!$G$6="","",'Budget Issue #3 '!$G$6)</f>
        <v/>
      </c>
      <c r="I131" s="38" t="str">
        <f>IF('Budget Issue #3 '!$J$4="","",'Budget Issue #3 '!$B$13)</f>
        <v/>
      </c>
      <c r="J131" s="38" t="str">
        <f>IF('Budget Issue #3 '!$J$4="","",'Budget Issue #3 '!$D$10)</f>
        <v/>
      </c>
      <c r="K131" s="38" t="str">
        <f>IF('Budget Issue #3 '!$J$4="","",'Budget Issue #3 '!$D$13)</f>
        <v/>
      </c>
      <c r="O131" s="38">
        <v>111</v>
      </c>
    </row>
    <row r="132" spans="1:15" x14ac:dyDescent="0.25">
      <c r="A132" s="38">
        <f t="shared" si="2"/>
        <v>0</v>
      </c>
      <c r="B132" s="38">
        <f t="shared" si="3"/>
        <v>27</v>
      </c>
      <c r="C132" s="38">
        <v>3</v>
      </c>
      <c r="D132" s="38" t="str">
        <f>IF('Budget Issue #3 '!$J$4="","",'Budget Issue #3 '!$C$23)</f>
        <v/>
      </c>
      <c r="E132" s="38" t="str">
        <f>IF('Budget Issue #3 '!$J$4="","",'Budget Issue #3 '!$J$4)</f>
        <v/>
      </c>
      <c r="F132" s="38" t="str">
        <f>IF('Budget Issue #3 '!$J$6="","",'Budget Issue #3 '!$J$6)</f>
        <v/>
      </c>
      <c r="G132" s="38" t="str">
        <f>IF('Budget Issue #3 '!$J$4="","",'Budget Issue #3 '!$G$4)</f>
        <v/>
      </c>
      <c r="H132" s="38" t="str">
        <f>IF('Budget Issue #3 '!$G$6="","",'Budget Issue #3 '!$G$6)</f>
        <v/>
      </c>
      <c r="I132" s="38" t="str">
        <f>IF('Budget Issue #3 '!$J$4="","",'Budget Issue #3 '!$B$14)</f>
        <v/>
      </c>
      <c r="J132" s="38" t="str">
        <f>IF('Budget Issue #3 '!$J$4="","",'Budget Issue #3 '!$D$10)</f>
        <v/>
      </c>
      <c r="K132" s="38" t="str">
        <f>IF('Budget Issue #3 '!$J$4="","",'Budget Issue #3 '!$D$14)</f>
        <v/>
      </c>
      <c r="O132" s="38">
        <v>112</v>
      </c>
    </row>
    <row r="133" spans="1:15" x14ac:dyDescent="0.25">
      <c r="A133" s="38">
        <f t="shared" si="2"/>
        <v>0</v>
      </c>
      <c r="B133" s="38">
        <f t="shared" si="3"/>
        <v>27</v>
      </c>
      <c r="C133" s="38">
        <v>3</v>
      </c>
      <c r="D133" s="38" t="str">
        <f>IF('Budget Issue #3 '!$J$4="","",'Budget Issue #3 '!$C$23)</f>
        <v/>
      </c>
      <c r="E133" s="38" t="str">
        <f>IF('Budget Issue #3 '!$J$4="","",'Budget Issue #3 '!$J$4)</f>
        <v/>
      </c>
      <c r="F133" s="38" t="str">
        <f>IF('Budget Issue #3 '!$J$6="","",'Budget Issue #3 '!$J$6)</f>
        <v/>
      </c>
      <c r="G133" s="38" t="str">
        <f>IF('Budget Issue #3 '!$J$4="","",'Budget Issue #3 '!$G$4)</f>
        <v/>
      </c>
      <c r="H133" s="38" t="str">
        <f>IF('Budget Issue #3 '!$G$6="","",'Budget Issue #3 '!$G$6)</f>
        <v/>
      </c>
      <c r="I133" s="38" t="str">
        <f>IF('Budget Issue #3 '!$J$4="","",'Budget Issue #3 '!$B$15)</f>
        <v/>
      </c>
      <c r="J133" s="38" t="str">
        <f>IF('Budget Issue #3 '!$J$4="","",'Budget Issue #3 '!$D$10)</f>
        <v/>
      </c>
      <c r="K133" s="38" t="str">
        <f>IF('Budget Issue #3 '!$J$4="","",'Budget Issue #3 '!$D$15)</f>
        <v/>
      </c>
      <c r="O133" s="38">
        <v>113</v>
      </c>
    </row>
    <row r="134" spans="1:15" x14ac:dyDescent="0.25">
      <c r="A134" s="38">
        <f t="shared" si="2"/>
        <v>0</v>
      </c>
      <c r="B134" s="38">
        <f t="shared" si="3"/>
        <v>27</v>
      </c>
      <c r="C134" s="38">
        <v>3</v>
      </c>
      <c r="D134" s="38" t="str">
        <f>IF('Budget Issue #3 '!$J$4="","",'Budget Issue #3 '!$C$23)</f>
        <v/>
      </c>
      <c r="E134" s="38" t="str">
        <f>IF('Budget Issue #3 '!$J$4="","",'Budget Issue #3 '!$J$4)</f>
        <v/>
      </c>
      <c r="F134" s="38" t="str">
        <f>IF('Budget Issue #3 '!$J$6="","",'Budget Issue #3 '!$J$6)</f>
        <v/>
      </c>
      <c r="G134" s="38" t="str">
        <f>IF('Budget Issue #3 '!$J$4="","",'Budget Issue #3 '!$G$4)</f>
        <v/>
      </c>
      <c r="H134" s="38" t="str">
        <f>IF('Budget Issue #3 '!$G$6="","",'Budget Issue #3 '!$G$6)</f>
        <v/>
      </c>
      <c r="I134" s="38" t="str">
        <f>IF('Budget Issue #3 '!$J$4="","",'Budget Issue #3 '!$B$16)</f>
        <v/>
      </c>
      <c r="J134" s="38" t="str">
        <f>IF('Budget Issue #3 '!$J$4="","",'Budget Issue #3 '!$D$10)</f>
        <v/>
      </c>
      <c r="K134" s="38" t="str">
        <f>IF('Budget Issue #3 '!$J$4="","",'Budget Issue #3 '!$D$16)</f>
        <v/>
      </c>
      <c r="O134" s="38">
        <v>114</v>
      </c>
    </row>
    <row r="135" spans="1:15" x14ac:dyDescent="0.25">
      <c r="A135" s="38">
        <f t="shared" si="2"/>
        <v>0</v>
      </c>
      <c r="B135" s="38">
        <f t="shared" si="3"/>
        <v>27</v>
      </c>
      <c r="C135" s="38">
        <v>3</v>
      </c>
      <c r="D135" s="38" t="str">
        <f>IF('Budget Issue #3 '!$J$4="","",'Budget Issue #3 '!$C$23)</f>
        <v/>
      </c>
      <c r="E135" s="38" t="str">
        <f>IF('Budget Issue #3 '!$J$4="","",'Budget Issue #3 '!$J$4)</f>
        <v/>
      </c>
      <c r="F135" s="38" t="str">
        <f>IF('Budget Issue #3 '!$J$6="","",'Budget Issue #3 '!$J$6)</f>
        <v/>
      </c>
      <c r="G135" s="38" t="str">
        <f>IF('Budget Issue #3 '!$J$4="","",'Budget Issue #3 '!$G$4)</f>
        <v/>
      </c>
      <c r="H135" s="38" t="str">
        <f>IF('Budget Issue #3 '!$G$6="","",'Budget Issue #3 '!$G$6)</f>
        <v/>
      </c>
      <c r="I135" s="38" t="str">
        <f>IF('Budget Issue #3 '!$J$4="","",'Budget Issue #3 '!$B$11)</f>
        <v/>
      </c>
      <c r="J135" s="38" t="str">
        <f>IF('Budget Issue #3 '!$J$4="","",'Budget Issue #3 '!$E$10)</f>
        <v/>
      </c>
      <c r="K135" s="38" t="str">
        <f>IF('Budget Issue #3 '!$J$4="","",'Budget Issue #3 '!$E$11)</f>
        <v/>
      </c>
      <c r="O135" s="38">
        <v>115</v>
      </c>
    </row>
    <row r="136" spans="1:15" x14ac:dyDescent="0.25">
      <c r="A136" s="38">
        <f t="shared" si="2"/>
        <v>0</v>
      </c>
      <c r="B136" s="38">
        <f t="shared" si="3"/>
        <v>27</v>
      </c>
      <c r="C136" s="38">
        <v>3</v>
      </c>
      <c r="D136" s="38" t="str">
        <f>IF('Budget Issue #3 '!$J$4="","",'Budget Issue #3 '!$C$23)</f>
        <v/>
      </c>
      <c r="E136" s="38" t="str">
        <f>IF('Budget Issue #3 '!$J$4="","",'Budget Issue #3 '!$J$4)</f>
        <v/>
      </c>
      <c r="F136" s="38" t="str">
        <f>IF('Budget Issue #3 '!$J$6="","",'Budget Issue #3 '!$J$6)</f>
        <v/>
      </c>
      <c r="G136" s="38" t="str">
        <f>IF('Budget Issue #3 '!$J$4="","",'Budget Issue #3 '!$G$4)</f>
        <v/>
      </c>
      <c r="H136" s="38" t="str">
        <f>IF('Budget Issue #3 '!$G$6="","",'Budget Issue #3 '!$G$6)</f>
        <v/>
      </c>
      <c r="I136" s="38" t="str">
        <f>IF('Budget Issue #3 '!$J$4="","",'Budget Issue #3 '!$B$13)</f>
        <v/>
      </c>
      <c r="J136" s="38" t="str">
        <f>IF('Budget Issue #3 '!$J$4="","",'Budget Issue #3 '!$E$10)</f>
        <v/>
      </c>
      <c r="K136" s="38" t="str">
        <f>IF('Budget Issue #3 '!$J$4="","",'Budget Issue #3 '!$E$13)</f>
        <v/>
      </c>
      <c r="O136" s="38">
        <v>116</v>
      </c>
    </row>
    <row r="137" spans="1:15" x14ac:dyDescent="0.25">
      <c r="A137" s="38">
        <f t="shared" si="2"/>
        <v>0</v>
      </c>
      <c r="B137" s="38">
        <f t="shared" si="3"/>
        <v>27</v>
      </c>
      <c r="C137" s="38">
        <v>3</v>
      </c>
      <c r="D137" s="38" t="str">
        <f>IF('Budget Issue #3 '!$J$4="","",'Budget Issue #3 '!$C$23)</f>
        <v/>
      </c>
      <c r="E137" s="38" t="str">
        <f>IF('Budget Issue #3 '!$J$4="","",'Budget Issue #3 '!$J$4)</f>
        <v/>
      </c>
      <c r="F137" s="38" t="str">
        <f>IF('Budget Issue #3 '!$J$6="","",'Budget Issue #3 '!$J$6)</f>
        <v/>
      </c>
      <c r="G137" s="38" t="str">
        <f>IF('Budget Issue #3 '!$J$4="","",'Budget Issue #3 '!$G$4)</f>
        <v/>
      </c>
      <c r="H137" s="38" t="str">
        <f>IF('Budget Issue #3 '!$G$6="","",'Budget Issue #3 '!$G$6)</f>
        <v/>
      </c>
      <c r="I137" s="38" t="str">
        <f>IF('Budget Issue #3 '!$J$4="","",'Budget Issue #3 '!$B$14)</f>
        <v/>
      </c>
      <c r="J137" s="38" t="str">
        <f>IF('Budget Issue #3 '!$J$4="","",'Budget Issue #3 '!$E$10)</f>
        <v/>
      </c>
      <c r="K137" s="38" t="str">
        <f>IF('Budget Issue #3 '!$J$4="","",'Budget Issue #3 '!$E$14)</f>
        <v/>
      </c>
      <c r="O137" s="38">
        <v>117</v>
      </c>
    </row>
    <row r="138" spans="1:15" x14ac:dyDescent="0.25">
      <c r="A138" s="38">
        <f t="shared" si="2"/>
        <v>0</v>
      </c>
      <c r="B138" s="38">
        <f t="shared" si="3"/>
        <v>27</v>
      </c>
      <c r="C138" s="38">
        <v>3</v>
      </c>
      <c r="D138" s="38" t="str">
        <f>IF('Budget Issue #3 '!$J$4="","",'Budget Issue #3 '!$C$23)</f>
        <v/>
      </c>
      <c r="E138" s="38" t="str">
        <f>IF('Budget Issue #3 '!$J$4="","",'Budget Issue #3 '!$J$4)</f>
        <v/>
      </c>
      <c r="F138" s="38" t="str">
        <f>IF('Budget Issue #3 '!$J$6="","",'Budget Issue #3 '!$J$6)</f>
        <v/>
      </c>
      <c r="G138" s="38" t="str">
        <f>IF('Budget Issue #3 '!$J$4="","",'Budget Issue #3 '!$G$4)</f>
        <v/>
      </c>
      <c r="H138" s="38" t="str">
        <f>IF('Budget Issue #3 '!$G$6="","",'Budget Issue #3 '!$G$6)</f>
        <v/>
      </c>
      <c r="I138" s="38" t="str">
        <f>IF('Budget Issue #3 '!$J$4="","",'Budget Issue #3 '!$B$15)</f>
        <v/>
      </c>
      <c r="J138" s="38" t="str">
        <f>IF('Budget Issue #3 '!$J$4="","",'Budget Issue #3 '!$E$10)</f>
        <v/>
      </c>
      <c r="K138" s="38" t="str">
        <f>IF('Budget Issue #3 '!$J$4="","",'Budget Issue #3 '!$E$15)</f>
        <v/>
      </c>
      <c r="O138" s="38">
        <v>118</v>
      </c>
    </row>
    <row r="139" spans="1:15" x14ac:dyDescent="0.25">
      <c r="A139" s="38">
        <f t="shared" si="2"/>
        <v>0</v>
      </c>
      <c r="B139" s="38">
        <f t="shared" si="3"/>
        <v>27</v>
      </c>
      <c r="C139" s="38">
        <v>3</v>
      </c>
      <c r="D139" s="38" t="str">
        <f>IF('Budget Issue #3 '!$J$4="","",'Budget Issue #3 '!$C$23)</f>
        <v/>
      </c>
      <c r="E139" s="38" t="str">
        <f>IF('Budget Issue #3 '!$J$4="","",'Budget Issue #3 '!$J$4)</f>
        <v/>
      </c>
      <c r="F139" s="38" t="str">
        <f>IF('Budget Issue #3 '!$J$6="","",'Budget Issue #3 '!$J$6)</f>
        <v/>
      </c>
      <c r="G139" s="38" t="str">
        <f>IF('Budget Issue #3 '!$J$4="","",'Budget Issue #3 '!$G$4)</f>
        <v/>
      </c>
      <c r="H139" s="38" t="str">
        <f>IF('Budget Issue #3 '!$G$6="","",'Budget Issue #3 '!$G$6)</f>
        <v/>
      </c>
      <c r="I139" s="38" t="str">
        <f>IF('Budget Issue #3 '!$J$4="","",'Budget Issue #3 '!$B$16)</f>
        <v/>
      </c>
      <c r="J139" s="38" t="str">
        <f>IF('Budget Issue #3 '!$J$4="","",'Budget Issue #3 '!$E$10)</f>
        <v/>
      </c>
      <c r="K139" s="38" t="str">
        <f>IF('Budget Issue #3 '!$J$4="","",'Budget Issue #3 '!$E$16)</f>
        <v/>
      </c>
      <c r="O139" s="38">
        <v>119</v>
      </c>
    </row>
    <row r="140" spans="1:15" x14ac:dyDescent="0.25">
      <c r="A140" s="38">
        <f t="shared" si="2"/>
        <v>0</v>
      </c>
      <c r="B140" s="38">
        <f t="shared" si="3"/>
        <v>27</v>
      </c>
      <c r="C140" s="38">
        <v>3</v>
      </c>
      <c r="D140" s="38" t="str">
        <f>IF('Budget Issue #3 '!$J$4="","",'Budget Issue #3 '!$C$23)</f>
        <v/>
      </c>
      <c r="E140" s="38" t="str">
        <f>IF('Budget Issue #3 '!$J$4="","",'Budget Issue #3 '!$J$4)</f>
        <v/>
      </c>
      <c r="F140" s="38" t="str">
        <f>IF('Budget Issue #3 '!$J$6="","",'Budget Issue #3 '!$J$6)</f>
        <v/>
      </c>
      <c r="G140" s="38" t="str">
        <f>IF('Budget Issue #3 '!$J$4="","",'Budget Issue #3 '!$G$4)</f>
        <v/>
      </c>
      <c r="H140" s="38" t="str">
        <f>IF('Budget Issue #3 '!$G$6="","",'Budget Issue #3 '!$G$6)</f>
        <v/>
      </c>
      <c r="I140" s="38" t="str">
        <f>IF('Budget Issue #3 '!$J$4="","",'Budget Issue #3 '!$B$11)</f>
        <v/>
      </c>
      <c r="J140" s="38" t="str">
        <f>IF('Budget Issue #3 '!$J$4="","",'Budget Issue #3 '!$F$10)</f>
        <v/>
      </c>
      <c r="K140" s="38" t="str">
        <f>IF('Budget Issue #3 '!$J$4="","",'Budget Issue #3 '!$F$11)</f>
        <v/>
      </c>
      <c r="O140" s="38">
        <v>120</v>
      </c>
    </row>
    <row r="141" spans="1:15" x14ac:dyDescent="0.25">
      <c r="A141" s="38">
        <f t="shared" si="2"/>
        <v>0</v>
      </c>
      <c r="B141" s="38">
        <f t="shared" si="3"/>
        <v>27</v>
      </c>
      <c r="C141" s="38">
        <v>3</v>
      </c>
      <c r="D141" s="38" t="str">
        <f>IF('Budget Issue #3 '!$J$4="","",'Budget Issue #3 '!$C$23)</f>
        <v/>
      </c>
      <c r="E141" s="38" t="str">
        <f>IF('Budget Issue #3 '!$J$4="","",'Budget Issue #3 '!$J$4)</f>
        <v/>
      </c>
      <c r="F141" s="38" t="str">
        <f>IF('Budget Issue #3 '!$J$6="","",'Budget Issue #3 '!$J$6)</f>
        <v/>
      </c>
      <c r="G141" s="38" t="str">
        <f>IF('Budget Issue #3 '!$J$4="","",'Budget Issue #3 '!$G$4)</f>
        <v/>
      </c>
      <c r="H141" s="38" t="str">
        <f>IF('Budget Issue #3 '!$G$6="","",'Budget Issue #3 '!$G$6)</f>
        <v/>
      </c>
      <c r="I141" s="38" t="str">
        <f>IF('Budget Issue #3 '!$J$4="","",'Budget Issue #3 '!$B$13)</f>
        <v/>
      </c>
      <c r="J141" s="38" t="str">
        <f>IF('Budget Issue #3 '!$J$4="","",'Budget Issue #3 '!$F$10)</f>
        <v/>
      </c>
      <c r="K141" s="38" t="str">
        <f>IF('Budget Issue #3 '!$J$4="","",'Budget Issue #3 '!$F$13)</f>
        <v/>
      </c>
      <c r="O141" s="38">
        <v>121</v>
      </c>
    </row>
    <row r="142" spans="1:15" x14ac:dyDescent="0.25">
      <c r="A142" s="38">
        <f t="shared" si="2"/>
        <v>0</v>
      </c>
      <c r="B142" s="38">
        <f t="shared" si="3"/>
        <v>27</v>
      </c>
      <c r="C142" s="38">
        <v>3</v>
      </c>
      <c r="D142" s="38" t="str">
        <f>IF('Budget Issue #3 '!$J$4="","",'Budget Issue #3 '!$C$23)</f>
        <v/>
      </c>
      <c r="E142" s="38" t="str">
        <f>IF('Budget Issue #3 '!$J$4="","",'Budget Issue #3 '!$J$4)</f>
        <v/>
      </c>
      <c r="F142" s="38" t="str">
        <f>IF('Budget Issue #3 '!$J$6="","",'Budget Issue #3 '!$J$6)</f>
        <v/>
      </c>
      <c r="G142" s="38" t="str">
        <f>IF('Budget Issue #3 '!$J$4="","",'Budget Issue #3 '!$G$4)</f>
        <v/>
      </c>
      <c r="H142" s="38" t="str">
        <f>IF('Budget Issue #3 '!$G$6="","",'Budget Issue #3 '!$G$6)</f>
        <v/>
      </c>
      <c r="I142" s="38" t="str">
        <f>IF('Budget Issue #3 '!$J$4="","",'Budget Issue #3 '!$B$14)</f>
        <v/>
      </c>
      <c r="J142" s="38" t="str">
        <f>IF('Budget Issue #3 '!$J$4="","",'Budget Issue #3 '!$F$10)</f>
        <v/>
      </c>
      <c r="K142" s="38" t="str">
        <f>IF('Budget Issue #3 '!$J$4="","",'Budget Issue #3 '!$F$14)</f>
        <v/>
      </c>
      <c r="O142" s="38">
        <v>122</v>
      </c>
    </row>
    <row r="143" spans="1:15" x14ac:dyDescent="0.25">
      <c r="A143" s="38">
        <f t="shared" si="2"/>
        <v>0</v>
      </c>
      <c r="B143" s="38">
        <f t="shared" si="3"/>
        <v>27</v>
      </c>
      <c r="C143" s="38">
        <v>3</v>
      </c>
      <c r="D143" s="38" t="str">
        <f>IF('Budget Issue #3 '!$J$4="","",'Budget Issue #3 '!$C$23)</f>
        <v/>
      </c>
      <c r="E143" s="38" t="str">
        <f>IF('Budget Issue #3 '!$J$4="","",'Budget Issue #3 '!$J$4)</f>
        <v/>
      </c>
      <c r="F143" s="38" t="str">
        <f>IF('Budget Issue #3 '!$J$6="","",'Budget Issue #3 '!$J$6)</f>
        <v/>
      </c>
      <c r="G143" s="38" t="str">
        <f>IF('Budget Issue #3 '!$J$4="","",'Budget Issue #3 '!$G$4)</f>
        <v/>
      </c>
      <c r="H143" s="38" t="str">
        <f>IF('Budget Issue #3 '!$G$6="","",'Budget Issue #3 '!$G$6)</f>
        <v/>
      </c>
      <c r="I143" s="38" t="str">
        <f>IF('Budget Issue #3 '!$J$4="","",'Budget Issue #3 '!$B$15)</f>
        <v/>
      </c>
      <c r="J143" s="38" t="str">
        <f>IF('Budget Issue #3 '!$J$4="","",'Budget Issue #3 '!$F$10)</f>
        <v/>
      </c>
      <c r="K143" s="38" t="str">
        <f>IF('Budget Issue #3 '!$J$4="","",'Budget Issue #3 '!$F$15)</f>
        <v/>
      </c>
      <c r="O143" s="38">
        <v>123</v>
      </c>
    </row>
    <row r="144" spans="1:15" x14ac:dyDescent="0.25">
      <c r="A144" s="38">
        <f t="shared" si="2"/>
        <v>0</v>
      </c>
      <c r="B144" s="38">
        <f t="shared" si="3"/>
        <v>27</v>
      </c>
      <c r="C144" s="38">
        <v>3</v>
      </c>
      <c r="D144" s="38" t="str">
        <f>IF('Budget Issue #3 '!$J$4="","",'Budget Issue #3 '!$C$23)</f>
        <v/>
      </c>
      <c r="E144" s="38" t="str">
        <f>IF('Budget Issue #3 '!$J$4="","",'Budget Issue #3 '!$J$4)</f>
        <v/>
      </c>
      <c r="F144" s="38" t="str">
        <f>IF('Budget Issue #3 '!$J$6="","",'Budget Issue #3 '!$J$6)</f>
        <v/>
      </c>
      <c r="G144" s="38" t="str">
        <f>IF('Budget Issue #3 '!$J$4="","",'Budget Issue #3 '!$G$4)</f>
        <v/>
      </c>
      <c r="H144" s="38" t="str">
        <f>IF('Budget Issue #3 '!$G$6="","",'Budget Issue #3 '!$G$6)</f>
        <v/>
      </c>
      <c r="I144" s="38" t="str">
        <f>IF('Budget Issue #3 '!$J$4="","",'Budget Issue #3 '!$B$16)</f>
        <v/>
      </c>
      <c r="J144" s="38" t="str">
        <f>IF('Budget Issue #3 '!$J$4="","",'Budget Issue #3 '!$F$10)</f>
        <v/>
      </c>
      <c r="K144" s="38" t="str">
        <f>IF('Budget Issue #3 '!$J$4="","",'Budget Issue #3 '!$F$16)</f>
        <v/>
      </c>
      <c r="O144" s="38">
        <v>124</v>
      </c>
    </row>
    <row r="145" spans="1:15" x14ac:dyDescent="0.25">
      <c r="A145" s="38">
        <f t="shared" si="2"/>
        <v>0</v>
      </c>
      <c r="B145" s="38">
        <f t="shared" si="3"/>
        <v>27</v>
      </c>
      <c r="C145" s="38">
        <v>3</v>
      </c>
      <c r="D145" s="38" t="str">
        <f>IF('Budget Issue #3 '!$J$4="","",'Budget Issue #3 '!$C$23)</f>
        <v/>
      </c>
      <c r="E145" s="38" t="str">
        <f>IF('Budget Issue #3 '!$J$4="","",'Budget Issue #3 '!$J$4)</f>
        <v/>
      </c>
      <c r="F145" s="38" t="str">
        <f>IF('Budget Issue #3 '!$J$6="","",'Budget Issue #3 '!$J$6)</f>
        <v/>
      </c>
      <c r="G145" s="38" t="str">
        <f>IF('Budget Issue #3 '!$J$4="","",'Budget Issue #3 '!$G$4)</f>
        <v/>
      </c>
      <c r="H145" s="38" t="str">
        <f>IF('Budget Issue #3 '!$G$6="","",'Budget Issue #3 '!$G$6)</f>
        <v/>
      </c>
      <c r="I145" s="38" t="str">
        <f>IF('Budget Issue #3 '!$J$4="","",'Budget Issue #3 '!$B$11)</f>
        <v/>
      </c>
      <c r="J145" s="38" t="str">
        <f>IF('Budget Issue #3 '!$J$4="","",'Budget Issue #3 '!$G$10)</f>
        <v/>
      </c>
      <c r="K145" s="38" t="str">
        <f>IF('Budget Issue #3 '!$J$4="","",'Budget Issue #3 '!$G$11)</f>
        <v/>
      </c>
      <c r="O145" s="38">
        <v>125</v>
      </c>
    </row>
    <row r="146" spans="1:15" x14ac:dyDescent="0.25">
      <c r="A146" s="38">
        <f t="shared" si="2"/>
        <v>0</v>
      </c>
      <c r="B146" s="38">
        <f t="shared" si="3"/>
        <v>27</v>
      </c>
      <c r="C146" s="38">
        <v>3</v>
      </c>
      <c r="D146" s="38" t="str">
        <f>IF('Budget Issue #3 '!$J$4="","",'Budget Issue #3 '!$C$23)</f>
        <v/>
      </c>
      <c r="E146" s="38" t="str">
        <f>IF('Budget Issue #3 '!$J$4="","",'Budget Issue #3 '!$J$4)</f>
        <v/>
      </c>
      <c r="F146" s="38" t="str">
        <f>IF('Budget Issue #3 '!$J$6="","",'Budget Issue #3 '!$J$6)</f>
        <v/>
      </c>
      <c r="G146" s="38" t="str">
        <f>IF('Budget Issue #3 '!$J$4="","",'Budget Issue #3 '!$G$4)</f>
        <v/>
      </c>
      <c r="H146" s="38" t="str">
        <f>IF('Budget Issue #3 '!$G$6="","",'Budget Issue #3 '!$G$6)</f>
        <v/>
      </c>
      <c r="I146" s="38" t="str">
        <f>IF('Budget Issue #3 '!$J$4="","",'Budget Issue #3 '!$B$13)</f>
        <v/>
      </c>
      <c r="J146" s="38" t="str">
        <f>IF('Budget Issue #3 '!$J$4="","",'Budget Issue #3 '!$G$10)</f>
        <v/>
      </c>
      <c r="K146" s="38" t="str">
        <f>IF('Budget Issue #3 '!$J$4="","",'Budget Issue #3 '!$G$13)</f>
        <v/>
      </c>
      <c r="O146" s="38">
        <v>126</v>
      </c>
    </row>
    <row r="147" spans="1:15" x14ac:dyDescent="0.25">
      <c r="A147" s="38">
        <f t="shared" si="2"/>
        <v>0</v>
      </c>
      <c r="B147" s="38">
        <f t="shared" si="3"/>
        <v>27</v>
      </c>
      <c r="C147" s="38">
        <v>3</v>
      </c>
      <c r="D147" s="38" t="str">
        <f>IF('Budget Issue #3 '!$J$4="","",'Budget Issue #3 '!$C$23)</f>
        <v/>
      </c>
      <c r="E147" s="38" t="str">
        <f>IF('Budget Issue #3 '!$J$4="","",'Budget Issue #3 '!$J$4)</f>
        <v/>
      </c>
      <c r="F147" s="38" t="str">
        <f>IF('Budget Issue #3 '!$J$6="","",'Budget Issue #3 '!$J$6)</f>
        <v/>
      </c>
      <c r="G147" s="38" t="str">
        <f>IF('Budget Issue #3 '!$J$4="","",'Budget Issue #3 '!$G$4)</f>
        <v/>
      </c>
      <c r="H147" s="38" t="str">
        <f>IF('Budget Issue #3 '!$G$6="","",'Budget Issue #3 '!$G$6)</f>
        <v/>
      </c>
      <c r="I147" s="38" t="str">
        <f>IF('Budget Issue #3 '!$J$4="","",'Budget Issue #3 '!$B$14)</f>
        <v/>
      </c>
      <c r="J147" s="38" t="str">
        <f>IF('Budget Issue #3 '!$J$4="","",'Budget Issue #3 '!$G$10)</f>
        <v/>
      </c>
      <c r="K147" s="38" t="str">
        <f>IF('Budget Issue #3 '!$J$4="","",'Budget Issue #3 '!$G$14)</f>
        <v/>
      </c>
      <c r="O147" s="38">
        <v>127</v>
      </c>
    </row>
    <row r="148" spans="1:15" x14ac:dyDescent="0.25">
      <c r="A148" s="38">
        <f t="shared" si="2"/>
        <v>0</v>
      </c>
      <c r="B148" s="38">
        <f t="shared" si="3"/>
        <v>27</v>
      </c>
      <c r="C148" s="38">
        <v>3</v>
      </c>
      <c r="D148" s="38" t="str">
        <f>IF('Budget Issue #3 '!$J$4="","",'Budget Issue #3 '!$C$23)</f>
        <v/>
      </c>
      <c r="E148" s="38" t="str">
        <f>IF('Budget Issue #3 '!$J$4="","",'Budget Issue #3 '!$J$4)</f>
        <v/>
      </c>
      <c r="F148" s="38" t="str">
        <f>IF('Budget Issue #3 '!$J$6="","",'Budget Issue #3 '!$J$6)</f>
        <v/>
      </c>
      <c r="G148" s="38" t="str">
        <f>IF('Budget Issue #3 '!$J$4="","",'Budget Issue #3 '!$G$4)</f>
        <v/>
      </c>
      <c r="H148" s="38" t="str">
        <f>IF('Budget Issue #3 '!$G$6="","",'Budget Issue #3 '!$G$6)</f>
        <v/>
      </c>
      <c r="I148" s="38" t="str">
        <f>IF('Budget Issue #3 '!$J$4="","",'Budget Issue #3 '!$B$15)</f>
        <v/>
      </c>
      <c r="J148" s="38" t="str">
        <f>IF('Budget Issue #3 '!$J$4="","",'Budget Issue #3 '!$G$10)</f>
        <v/>
      </c>
      <c r="K148" s="38" t="str">
        <f>IF('Budget Issue #3 '!$J$4="","",'Budget Issue #3 '!$G$15)</f>
        <v/>
      </c>
      <c r="O148" s="38">
        <v>128</v>
      </c>
    </row>
    <row r="149" spans="1:15" x14ac:dyDescent="0.25">
      <c r="A149" s="38">
        <f t="shared" si="2"/>
        <v>0</v>
      </c>
      <c r="B149" s="38">
        <f t="shared" si="3"/>
        <v>27</v>
      </c>
      <c r="C149" s="38">
        <v>3</v>
      </c>
      <c r="D149" s="38" t="str">
        <f>IF('Budget Issue #3 '!$J$4="","",'Budget Issue #3 '!$C$23)</f>
        <v/>
      </c>
      <c r="E149" s="38" t="str">
        <f>IF('Budget Issue #3 '!$J$4="","",'Budget Issue #3 '!$J$4)</f>
        <v/>
      </c>
      <c r="F149" s="38" t="str">
        <f>IF('Budget Issue #3 '!$J$6="","",'Budget Issue #3 '!$J$6)</f>
        <v/>
      </c>
      <c r="G149" s="38" t="str">
        <f>IF('Budget Issue #3 '!$J$4="","",'Budget Issue #3 '!$G$4)</f>
        <v/>
      </c>
      <c r="H149" s="38" t="str">
        <f>IF('Budget Issue #3 '!$G$6="","",'Budget Issue #3 '!$G$6)</f>
        <v/>
      </c>
      <c r="I149" s="38" t="str">
        <f>IF('Budget Issue #3 '!$J$4="","",'Budget Issue #3 '!$B$16)</f>
        <v/>
      </c>
      <c r="J149" s="38" t="str">
        <f>IF('Budget Issue #3 '!$J$4="","",'Budget Issue #3 '!$G$10)</f>
        <v/>
      </c>
      <c r="K149" s="38" t="str">
        <f>IF('Budget Issue #3 '!$J$4="","",'Budget Issue #3 '!$G$16)</f>
        <v/>
      </c>
      <c r="O149" s="38">
        <v>129</v>
      </c>
    </row>
    <row r="150" spans="1:15" x14ac:dyDescent="0.25">
      <c r="A150" s="38">
        <f t="shared" si="2"/>
        <v>0</v>
      </c>
      <c r="B150" s="38">
        <f t="shared" si="3"/>
        <v>27</v>
      </c>
      <c r="C150" s="38">
        <v>3</v>
      </c>
      <c r="D150" s="38" t="str">
        <f>IF('Budget Issue #3 '!$J$4="","",'Budget Issue #3 '!$C$23)</f>
        <v/>
      </c>
      <c r="E150" s="38" t="str">
        <f>IF('Budget Issue #3 '!$J$4="","",'Budget Issue #3 '!$J$4)</f>
        <v/>
      </c>
      <c r="F150" s="38" t="str">
        <f>IF('Budget Issue #3 '!$J$6="","",'Budget Issue #3 '!$J$6)</f>
        <v/>
      </c>
      <c r="G150" s="38" t="str">
        <f>IF('Budget Issue #3 '!$J$4="","",'Budget Issue #3 '!$G$4)</f>
        <v/>
      </c>
      <c r="H150" s="38" t="str">
        <f>IF('Budget Issue #3 '!$G$6="","",'Budget Issue #3 '!$G$6)</f>
        <v/>
      </c>
      <c r="I150" s="38" t="str">
        <f>IF('Budget Issue #3 '!$J$4="","",'Budget Issue #3 '!$B$11)</f>
        <v/>
      </c>
      <c r="J150" s="38" t="str">
        <f>IF('Budget Issue #3 '!$J$4="","",'Budget Issue #3 '!$H$10)</f>
        <v/>
      </c>
      <c r="K150" s="38" t="str">
        <f>IF('Budget Issue #3 '!$J$4="","",'Budget Issue #3 '!$H$11)</f>
        <v/>
      </c>
      <c r="O150" s="38">
        <v>130</v>
      </c>
    </row>
    <row r="151" spans="1:15" x14ac:dyDescent="0.25">
      <c r="A151" s="38">
        <f t="shared" si="2"/>
        <v>0</v>
      </c>
      <c r="B151" s="38">
        <f t="shared" si="3"/>
        <v>27</v>
      </c>
      <c r="C151" s="38">
        <v>3</v>
      </c>
      <c r="D151" s="38" t="str">
        <f>IF('Budget Issue #3 '!$J$4="","",'Budget Issue #3 '!$C$23)</f>
        <v/>
      </c>
      <c r="E151" s="38" t="str">
        <f>IF('Budget Issue #3 '!$J$4="","",'Budget Issue #3 '!$J$4)</f>
        <v/>
      </c>
      <c r="F151" s="38" t="str">
        <f>IF('Budget Issue #3 '!$J$6="","",'Budget Issue #3 '!$J$6)</f>
        <v/>
      </c>
      <c r="G151" s="38" t="str">
        <f>IF('Budget Issue #3 '!$J$4="","",'Budget Issue #3 '!$G$4)</f>
        <v/>
      </c>
      <c r="H151" s="38" t="str">
        <f>IF('Budget Issue #3 '!$G$6="","",'Budget Issue #3 '!$G$6)</f>
        <v/>
      </c>
      <c r="I151" s="38" t="str">
        <f>IF('Budget Issue #3 '!$J$4="","",'Budget Issue #3 '!$B$13)</f>
        <v/>
      </c>
      <c r="J151" s="38" t="str">
        <f>IF('Budget Issue #3 '!$J$4="","",'Budget Issue #3 '!$H$10)</f>
        <v/>
      </c>
      <c r="K151" s="38" t="str">
        <f>IF('Budget Issue #3 '!$J$4="","",'Budget Issue #3 '!$H$13)</f>
        <v/>
      </c>
      <c r="O151" s="38">
        <v>131</v>
      </c>
    </row>
    <row r="152" spans="1:15" x14ac:dyDescent="0.25">
      <c r="A152" s="38">
        <f t="shared" si="2"/>
        <v>0</v>
      </c>
      <c r="B152" s="38">
        <f t="shared" si="3"/>
        <v>27</v>
      </c>
      <c r="C152" s="38">
        <v>3</v>
      </c>
      <c r="D152" s="38" t="str">
        <f>IF('Budget Issue #3 '!$J$4="","",'Budget Issue #3 '!$C$23)</f>
        <v/>
      </c>
      <c r="E152" s="38" t="str">
        <f>IF('Budget Issue #3 '!$J$4="","",'Budget Issue #3 '!$J$4)</f>
        <v/>
      </c>
      <c r="F152" s="38" t="str">
        <f>IF('Budget Issue #3 '!$J$6="","",'Budget Issue #3 '!$J$6)</f>
        <v/>
      </c>
      <c r="G152" s="38" t="str">
        <f>IF('Budget Issue #3 '!$J$4="","",'Budget Issue #3 '!$G$4)</f>
        <v/>
      </c>
      <c r="H152" s="38" t="str">
        <f>IF('Budget Issue #3 '!$G$6="","",'Budget Issue #3 '!$G$6)</f>
        <v/>
      </c>
      <c r="I152" s="38" t="str">
        <f>IF('Budget Issue #3 '!$J$4="","",'Budget Issue #3 '!$B$14)</f>
        <v/>
      </c>
      <c r="J152" s="38" t="str">
        <f>IF('Budget Issue #3 '!$J$4="","",'Budget Issue #3 '!$H$10)</f>
        <v/>
      </c>
      <c r="K152" s="38" t="str">
        <f>IF('Budget Issue #3 '!$J$4="","",'Budget Issue #3 '!$H$14)</f>
        <v/>
      </c>
      <c r="O152" s="38">
        <v>132</v>
      </c>
    </row>
    <row r="153" spans="1:15" x14ac:dyDescent="0.25">
      <c r="A153" s="38">
        <f t="shared" si="2"/>
        <v>0</v>
      </c>
      <c r="B153" s="38">
        <f t="shared" si="3"/>
        <v>27</v>
      </c>
      <c r="C153" s="38">
        <v>3</v>
      </c>
      <c r="D153" s="38" t="str">
        <f>IF('Budget Issue #3 '!$J$4="","",'Budget Issue #3 '!$C$23)</f>
        <v/>
      </c>
      <c r="E153" s="38" t="str">
        <f>IF('Budget Issue #3 '!$J$4="","",'Budget Issue #3 '!$J$4)</f>
        <v/>
      </c>
      <c r="F153" s="38" t="str">
        <f>IF('Budget Issue #3 '!$J$6="","",'Budget Issue #3 '!$J$6)</f>
        <v/>
      </c>
      <c r="G153" s="38" t="str">
        <f>IF('Budget Issue #3 '!$J$4="","",'Budget Issue #3 '!$G$4)</f>
        <v/>
      </c>
      <c r="H153" s="38" t="str">
        <f>IF('Budget Issue #3 '!$G$6="","",'Budget Issue #3 '!$G$6)</f>
        <v/>
      </c>
      <c r="I153" s="38" t="str">
        <f>IF('Budget Issue #3 '!$J$4="","",'Budget Issue #3 '!$B$15)</f>
        <v/>
      </c>
      <c r="J153" s="38" t="str">
        <f>IF('Budget Issue #3 '!$J$4="","",'Budget Issue #3 '!$H$10)</f>
        <v/>
      </c>
      <c r="K153" s="38" t="str">
        <f>IF('Budget Issue #3 '!$J$4="","",'Budget Issue #3 '!$H$15)</f>
        <v/>
      </c>
      <c r="O153" s="38">
        <v>133</v>
      </c>
    </row>
    <row r="154" spans="1:15" x14ac:dyDescent="0.25">
      <c r="A154" s="38">
        <f t="shared" si="2"/>
        <v>0</v>
      </c>
      <c r="B154" s="38">
        <f t="shared" si="3"/>
        <v>27</v>
      </c>
      <c r="C154" s="38">
        <v>3</v>
      </c>
      <c r="D154" s="38" t="str">
        <f>IF('Budget Issue #3 '!$J$4="","",'Budget Issue #3 '!$C$23)</f>
        <v/>
      </c>
      <c r="E154" s="38" t="str">
        <f>IF('Budget Issue #3 '!$J$4="","",'Budget Issue #3 '!$J$4)</f>
        <v/>
      </c>
      <c r="F154" s="38" t="str">
        <f>IF('Budget Issue #3 '!$J$6="","",'Budget Issue #3 '!$J$6)</f>
        <v/>
      </c>
      <c r="G154" s="38" t="str">
        <f>IF('Budget Issue #3 '!$J$4="","",'Budget Issue #3 '!$G$4)</f>
        <v/>
      </c>
      <c r="H154" s="38" t="str">
        <f>IF('Budget Issue #3 '!$G$6="","",'Budget Issue #3 '!$G$6)</f>
        <v/>
      </c>
      <c r="I154" s="38" t="str">
        <f>IF('Budget Issue #3 '!$J$4="","",'Budget Issue #3 '!$B$16)</f>
        <v/>
      </c>
      <c r="J154" s="38" t="str">
        <f>IF('Budget Issue #3 '!$J$4="","",'Budget Issue #3 '!$H$10)</f>
        <v/>
      </c>
      <c r="K154" s="38" t="str">
        <f>IF('Budget Issue #3 '!$J$4="","",'Budget Issue #3 '!$H$16)</f>
        <v/>
      </c>
      <c r="O154" s="38">
        <v>134</v>
      </c>
    </row>
    <row r="155" spans="1:15" x14ac:dyDescent="0.25">
      <c r="A155" s="38">
        <f t="shared" ref="A155:A220" si="5">IFERROR($A$21,"")</f>
        <v>0</v>
      </c>
      <c r="B155" s="38">
        <f t="shared" ref="B155:B220" si="6">IFERROR($B$21,"")</f>
        <v>27</v>
      </c>
      <c r="C155" s="38">
        <v>3</v>
      </c>
      <c r="D155" s="38" t="str">
        <f>IF('Budget Issue #3 '!$J$4="","",'Budget Issue #3 '!$C$23)</f>
        <v/>
      </c>
      <c r="E155" s="38" t="str">
        <f>IF('Budget Issue #3 '!$J$4="","",'Budget Issue #3 '!$J$4)</f>
        <v/>
      </c>
      <c r="F155" s="38" t="str">
        <f>IF('Budget Issue #3 '!$J$6="","",'Budget Issue #3 '!$J$6)</f>
        <v/>
      </c>
      <c r="G155" s="38" t="str">
        <f>IF('Budget Issue #3 '!$J$4="","",'Budget Issue #3 '!$G$4)</f>
        <v/>
      </c>
      <c r="H155" s="38" t="str">
        <f>IF('Budget Issue #3 '!$G$6="","",'Budget Issue #3 '!$G$6)</f>
        <v/>
      </c>
      <c r="I155" s="38" t="str">
        <f>IF('Budget Issue #3 '!$J$4="","",'Budget Issue #3 '!$B$11)</f>
        <v/>
      </c>
      <c r="J155" s="38" t="str">
        <f>IF('Budget Issue #3 '!$J$4="","",'Budget Issue #3 '!$I$10)</f>
        <v/>
      </c>
      <c r="K155" s="38" t="str">
        <f>IF('Budget Issue #3 '!$J$4="","",'Budget Issue #3 '!$I$11)</f>
        <v/>
      </c>
      <c r="O155" s="38">
        <v>135</v>
      </c>
    </row>
    <row r="156" spans="1:15" x14ac:dyDescent="0.25">
      <c r="A156" s="38">
        <f t="shared" si="5"/>
        <v>0</v>
      </c>
      <c r="B156" s="38">
        <f t="shared" si="6"/>
        <v>27</v>
      </c>
      <c r="C156" s="38">
        <v>3</v>
      </c>
      <c r="D156" s="38" t="str">
        <f>IF('Budget Issue #3 '!$J$4="","",'Budget Issue #3 '!$C$23)</f>
        <v/>
      </c>
      <c r="E156" s="38" t="str">
        <f>IF('Budget Issue #3 '!$J$4="","",'Budget Issue #3 '!$J$4)</f>
        <v/>
      </c>
      <c r="F156" s="38" t="str">
        <f>IF('Budget Issue #3 '!$J$6="","",'Budget Issue #3 '!$J$6)</f>
        <v/>
      </c>
      <c r="G156" s="38" t="str">
        <f>IF('Budget Issue #3 '!$J$4="","",'Budget Issue #3 '!$G$4)</f>
        <v/>
      </c>
      <c r="H156" s="38" t="str">
        <f>IF('Budget Issue #3 '!$G$6="","",'Budget Issue #3 '!$G$6)</f>
        <v/>
      </c>
      <c r="I156" s="38" t="str">
        <f>IF('Budget Issue #3 '!$J$4="","",'Budget Issue #3 '!$B$13)</f>
        <v/>
      </c>
      <c r="J156" s="38" t="str">
        <f>IF('Budget Issue #3 '!$J$4="","",'Budget Issue #3 '!$I$10)</f>
        <v/>
      </c>
      <c r="K156" s="38" t="str">
        <f>IF('Budget Issue #3 '!$J$4="","",'Budget Issue #3 '!$I$13)</f>
        <v/>
      </c>
      <c r="O156" s="38">
        <v>136</v>
      </c>
    </row>
    <row r="157" spans="1:15" x14ac:dyDescent="0.25">
      <c r="A157" s="38">
        <f t="shared" si="5"/>
        <v>0</v>
      </c>
      <c r="B157" s="38">
        <f t="shared" si="6"/>
        <v>27</v>
      </c>
      <c r="C157" s="38">
        <v>3</v>
      </c>
      <c r="D157" s="38" t="str">
        <f>IF('Budget Issue #3 '!$J$4="","",'Budget Issue #3 '!$C$23)</f>
        <v/>
      </c>
      <c r="E157" s="38" t="str">
        <f>IF('Budget Issue #3 '!$J$4="","",'Budget Issue #3 '!$J$4)</f>
        <v/>
      </c>
      <c r="F157" s="38" t="str">
        <f>IF('Budget Issue #3 '!$J$6="","",'Budget Issue #3 '!$J$6)</f>
        <v/>
      </c>
      <c r="G157" s="38" t="str">
        <f>IF('Budget Issue #3 '!$J$4="","",'Budget Issue #3 '!$G$4)</f>
        <v/>
      </c>
      <c r="H157" s="38" t="str">
        <f>IF('Budget Issue #3 '!$G$6="","",'Budget Issue #3 '!$G$6)</f>
        <v/>
      </c>
      <c r="I157" s="38" t="str">
        <f>IF('Budget Issue #3 '!$J$4="","",'Budget Issue #3 '!$B$14)</f>
        <v/>
      </c>
      <c r="J157" s="38" t="str">
        <f>IF('Budget Issue #3 '!$J$4="","",'Budget Issue #3 '!$I$10)</f>
        <v/>
      </c>
      <c r="K157" s="38" t="str">
        <f>IF('Budget Issue #3 '!$J$4="","",'Budget Issue #3 '!$I$14)</f>
        <v/>
      </c>
      <c r="O157" s="38">
        <v>137</v>
      </c>
    </row>
    <row r="158" spans="1:15" x14ac:dyDescent="0.25">
      <c r="A158" s="38">
        <f t="shared" si="5"/>
        <v>0</v>
      </c>
      <c r="B158" s="38">
        <f t="shared" si="6"/>
        <v>27</v>
      </c>
      <c r="C158" s="38">
        <v>3</v>
      </c>
      <c r="D158" s="38" t="str">
        <f>IF('Budget Issue #3 '!$J$4="","",'Budget Issue #3 '!$C$23)</f>
        <v/>
      </c>
      <c r="E158" s="38" t="str">
        <f>IF('Budget Issue #3 '!$J$4="","",'Budget Issue #3 '!$J$4)</f>
        <v/>
      </c>
      <c r="F158" s="38" t="str">
        <f>IF('Budget Issue #3 '!$J$6="","",'Budget Issue #3 '!$J$6)</f>
        <v/>
      </c>
      <c r="G158" s="38" t="str">
        <f>IF('Budget Issue #3 '!$J$4="","",'Budget Issue #3 '!$G$4)</f>
        <v/>
      </c>
      <c r="H158" s="38" t="str">
        <f>IF('Budget Issue #3 '!$G$6="","",'Budget Issue #3 '!$G$6)</f>
        <v/>
      </c>
      <c r="I158" s="38" t="str">
        <f>IF('Budget Issue #3 '!$J$4="","",'Budget Issue #3 '!$B$15)</f>
        <v/>
      </c>
      <c r="J158" s="38" t="str">
        <f>IF('Budget Issue #3 '!$J$4="","",'Budget Issue #3 '!$I$10)</f>
        <v/>
      </c>
      <c r="K158" s="38" t="str">
        <f>IF('Budget Issue #3 '!$J$4="","",'Budget Issue #3 '!$I$15)</f>
        <v/>
      </c>
      <c r="O158" s="38">
        <v>138</v>
      </c>
    </row>
    <row r="159" spans="1:15" x14ac:dyDescent="0.25">
      <c r="A159" s="38">
        <f t="shared" si="5"/>
        <v>0</v>
      </c>
      <c r="B159" s="38">
        <f t="shared" si="6"/>
        <v>27</v>
      </c>
      <c r="C159" s="38">
        <v>3</v>
      </c>
      <c r="D159" s="38" t="str">
        <f>IF('Budget Issue #3 '!$J$4="","",'Budget Issue #3 '!$C$23)</f>
        <v/>
      </c>
      <c r="E159" s="38" t="str">
        <f>IF('Budget Issue #3 '!$J$4="","",'Budget Issue #3 '!$J$4)</f>
        <v/>
      </c>
      <c r="F159" s="38" t="str">
        <f>IF('Budget Issue #3 '!$J$6="","",'Budget Issue #3 '!$J$6)</f>
        <v/>
      </c>
      <c r="G159" s="38" t="str">
        <f>IF('Budget Issue #3 '!$J$4="","",'Budget Issue #3 '!$G$4)</f>
        <v/>
      </c>
      <c r="H159" s="38" t="str">
        <f>IF('Budget Issue #3 '!$G$6="","",'Budget Issue #3 '!$G$6)</f>
        <v/>
      </c>
      <c r="I159" s="38" t="str">
        <f>IF('Budget Issue #3 '!$J$4="","",'Budget Issue #3 '!$B$16)</f>
        <v/>
      </c>
      <c r="J159" s="38" t="str">
        <f>IF('Budget Issue #3 '!$J$4="","",'Budget Issue #3 '!$I$10)</f>
        <v/>
      </c>
      <c r="K159" s="38" t="str">
        <f>IF('Budget Issue #3 '!$J$4="","",'Budget Issue #3 '!$I$16)</f>
        <v/>
      </c>
      <c r="O159" s="38">
        <v>139</v>
      </c>
    </row>
    <row r="160" spans="1:15" x14ac:dyDescent="0.25">
      <c r="A160" s="38">
        <f t="shared" si="5"/>
        <v>0</v>
      </c>
      <c r="B160" s="38">
        <f t="shared" si="6"/>
        <v>27</v>
      </c>
      <c r="C160" s="38">
        <v>3</v>
      </c>
      <c r="D160" s="38" t="str">
        <f>IF('Budget Issue #3 '!$J$4="","",'Budget Issue #3 '!$C$23)</f>
        <v/>
      </c>
      <c r="E160" s="38" t="str">
        <f>IF('Budget Issue #3 '!$J$4="","",'Budget Issue #3 '!$J$4)</f>
        <v/>
      </c>
      <c r="F160" s="38" t="str">
        <f>IF('Budget Issue #3 '!$J$6="","",'Budget Issue #3 '!$J$6)</f>
        <v/>
      </c>
      <c r="G160" s="38" t="str">
        <f>IF('Budget Issue #3 '!$J$4="","",'Budget Issue #3 '!$G$4)</f>
        <v/>
      </c>
      <c r="H160" s="38" t="str">
        <f>IF('Budget Issue #3 '!$G$6="","",'Budget Issue #3 '!$G$6)</f>
        <v/>
      </c>
      <c r="I160" s="38" t="str">
        <f>IF('Budget Issue #3 '!$J$4="","",'Budget Issue #3 '!$B$11)</f>
        <v/>
      </c>
      <c r="J160" s="38" t="str">
        <f>IF('Budget Issue #3 '!$J$4="","",'Budget Issue #3 '!$J$10)</f>
        <v/>
      </c>
      <c r="K160" s="38" t="str">
        <f>IF('Budget Issue #3 '!$J$4="","",'Budget Issue #3 '!$J$11)</f>
        <v/>
      </c>
      <c r="O160" s="38">
        <v>140</v>
      </c>
    </row>
    <row r="161" spans="1:15" x14ac:dyDescent="0.25">
      <c r="A161" s="38">
        <f t="shared" si="5"/>
        <v>0</v>
      </c>
      <c r="B161" s="38">
        <f t="shared" si="6"/>
        <v>27</v>
      </c>
      <c r="C161" s="38">
        <v>3</v>
      </c>
      <c r="D161" s="38" t="str">
        <f>IF('Budget Issue #3 '!$J$4="","",'Budget Issue #3 '!$C$23)</f>
        <v/>
      </c>
      <c r="E161" s="38" t="str">
        <f>IF('Budget Issue #3 '!$J$4="","",'Budget Issue #3 '!$J$4)</f>
        <v/>
      </c>
      <c r="F161" s="38" t="str">
        <f>IF('Budget Issue #3 '!$J$6="","",'Budget Issue #3 '!$J$6)</f>
        <v/>
      </c>
      <c r="G161" s="38" t="str">
        <f>IF('Budget Issue #3 '!$J$4="","",'Budget Issue #3 '!$G$4)</f>
        <v/>
      </c>
      <c r="H161" s="38" t="str">
        <f>IF('Budget Issue #3 '!$G$6="","",'Budget Issue #3 '!$G$6)</f>
        <v/>
      </c>
      <c r="I161" s="38" t="str">
        <f>IF('Budget Issue #3 '!$J$4="","",'Budget Issue #3 '!$B$13)</f>
        <v/>
      </c>
      <c r="J161" s="38" t="str">
        <f>IF('Budget Issue #3 '!$J$4="","",'Budget Issue #3 '!$J$10)</f>
        <v/>
      </c>
      <c r="K161" s="38" t="str">
        <f>IF('Budget Issue #3 '!$J$4="","",'Budget Issue #3 '!$J$13)</f>
        <v/>
      </c>
      <c r="O161" s="38">
        <v>141</v>
      </c>
    </row>
    <row r="162" spans="1:15" x14ac:dyDescent="0.25">
      <c r="A162" s="38">
        <f t="shared" si="5"/>
        <v>0</v>
      </c>
      <c r="B162" s="38">
        <f t="shared" si="6"/>
        <v>27</v>
      </c>
      <c r="C162" s="38">
        <v>3</v>
      </c>
      <c r="D162" s="38" t="str">
        <f>IF('Budget Issue #3 '!$J$4="","",'Budget Issue #3 '!$C$23)</f>
        <v/>
      </c>
      <c r="E162" s="38" t="str">
        <f>IF('Budget Issue #3 '!$J$4="","",'Budget Issue #3 '!$J$4)</f>
        <v/>
      </c>
      <c r="F162" s="38" t="str">
        <f>IF('Budget Issue #3 '!$J$6="","",'Budget Issue #3 '!$J$6)</f>
        <v/>
      </c>
      <c r="G162" s="38" t="str">
        <f>IF('Budget Issue #3 '!$J$4="","",'Budget Issue #3 '!$G$4)</f>
        <v/>
      </c>
      <c r="H162" s="38" t="str">
        <f>IF('Budget Issue #3 '!$G$6="","",'Budget Issue #3 '!$G$6)</f>
        <v/>
      </c>
      <c r="I162" s="38" t="str">
        <f>IF('Budget Issue #3 '!$J$4="","",'Budget Issue #3 '!$B$14)</f>
        <v/>
      </c>
      <c r="J162" s="38" t="str">
        <f>IF('Budget Issue #3 '!$J$4="","",'Budget Issue #3 '!$J$10)</f>
        <v/>
      </c>
      <c r="K162" s="38" t="str">
        <f>IF('Budget Issue #3 '!$J$4="","",'Budget Issue #3 '!$J$14)</f>
        <v/>
      </c>
      <c r="O162" s="38">
        <v>142</v>
      </c>
    </row>
    <row r="163" spans="1:15" x14ac:dyDescent="0.25">
      <c r="A163" s="38">
        <f t="shared" si="5"/>
        <v>0</v>
      </c>
      <c r="B163" s="38">
        <f t="shared" si="6"/>
        <v>27</v>
      </c>
      <c r="C163" s="38">
        <v>3</v>
      </c>
      <c r="D163" s="38" t="str">
        <f>IF('Budget Issue #3 '!$J$4="","",'Budget Issue #3 '!$C$23)</f>
        <v/>
      </c>
      <c r="E163" s="38" t="str">
        <f>IF('Budget Issue #3 '!$J$4="","",'Budget Issue #3 '!$J$4)</f>
        <v/>
      </c>
      <c r="F163" s="38" t="str">
        <f>IF('Budget Issue #3 '!$J$6="","",'Budget Issue #3 '!$J$6)</f>
        <v/>
      </c>
      <c r="G163" s="38" t="str">
        <f>IF('Budget Issue #3 '!$J$4="","",'Budget Issue #3 '!$G$4)</f>
        <v/>
      </c>
      <c r="H163" s="38" t="str">
        <f>IF('Budget Issue #3 '!$G$6="","",'Budget Issue #3 '!$G$6)</f>
        <v/>
      </c>
      <c r="I163" s="38" t="str">
        <f>IF('Budget Issue #3 '!$J$4="","",'Budget Issue #3 '!$B$15)</f>
        <v/>
      </c>
      <c r="J163" s="38" t="str">
        <f>IF('Budget Issue #3 '!$J$4="","",'Budget Issue #3 '!$J$10)</f>
        <v/>
      </c>
      <c r="K163" s="38" t="str">
        <f>IF('Budget Issue #3 '!$J$4="","",'Budget Issue #3 '!$J$15)</f>
        <v/>
      </c>
      <c r="O163" s="38">
        <v>143</v>
      </c>
    </row>
    <row r="164" spans="1:15" x14ac:dyDescent="0.25">
      <c r="A164" s="38">
        <f t="shared" si="5"/>
        <v>0</v>
      </c>
      <c r="B164" s="38">
        <f t="shared" si="6"/>
        <v>27</v>
      </c>
      <c r="C164" s="38">
        <v>3</v>
      </c>
      <c r="D164" s="38" t="str">
        <f>IF('Budget Issue #3 '!$J$4="","",'Budget Issue #3 '!$C$23)</f>
        <v/>
      </c>
      <c r="E164" s="38" t="str">
        <f>IF('Budget Issue #3 '!$J$4="","",'Budget Issue #3 '!$J$4)</f>
        <v/>
      </c>
      <c r="F164" s="38" t="str">
        <f>IF('Budget Issue #3 '!$J$6="","",'Budget Issue #3 '!$J$6)</f>
        <v/>
      </c>
      <c r="G164" s="38" t="str">
        <f>IF('Budget Issue #3 '!$J$4="","",'Budget Issue #3 '!$G$4)</f>
        <v/>
      </c>
      <c r="H164" s="38" t="str">
        <f>IF('Budget Issue #3 '!$G$6="","",'Budget Issue #3 '!$G$6)</f>
        <v/>
      </c>
      <c r="I164" s="38" t="str">
        <f>IF('Budget Issue #3 '!$J$4="","",'Budget Issue #3 '!$B$16)</f>
        <v/>
      </c>
      <c r="J164" s="38" t="str">
        <f>IF('Budget Issue #3 '!$J$4="","",'Budget Issue #3 '!$J$10)</f>
        <v/>
      </c>
      <c r="K164" s="38" t="str">
        <f>IF('Budget Issue #3 '!$J$4="","",'Budget Issue #3 '!$J$16)</f>
        <v/>
      </c>
      <c r="O164" s="38">
        <v>144</v>
      </c>
    </row>
    <row r="165" spans="1:15" x14ac:dyDescent="0.25">
      <c r="A165" s="38">
        <f t="shared" si="5"/>
        <v>0</v>
      </c>
      <c r="B165" s="38">
        <f t="shared" si="6"/>
        <v>27</v>
      </c>
      <c r="C165" s="38">
        <v>3</v>
      </c>
      <c r="D165" s="38" t="str">
        <f>IF('Budget Issue #3 '!$J$4="","",'Budget Issue #3 '!$C$23)</f>
        <v/>
      </c>
      <c r="E165" s="38" t="str">
        <f>IF('Budget Issue #3 '!$J$4="","",'Budget Issue #3 '!$J$4)</f>
        <v/>
      </c>
      <c r="F165" s="38" t="str">
        <f>IF('Budget Issue #3 '!$J$6="","",'Budget Issue #3 '!$J$6)</f>
        <v/>
      </c>
      <c r="G165" s="38" t="str">
        <f>IF('Budget Issue #3 '!$J$4="","",'Budget Issue #3 '!$G$4)</f>
        <v/>
      </c>
      <c r="H165" s="38" t="str">
        <f>IF('Budget Issue #3 '!$G$6="","",'Budget Issue #3 '!$G$6)</f>
        <v/>
      </c>
      <c r="I165" s="38" t="str">
        <f>IF('Budget Issue #3 '!$J$4="","",'Budget Issue #3 '!$B$11)</f>
        <v/>
      </c>
      <c r="J165" s="38" t="str">
        <f>IF('Budget Issue #3 '!$J$4="","",'Budget Issue #3 '!$K$10)</f>
        <v/>
      </c>
      <c r="K165" s="38" t="str">
        <f>IF('Budget Issue #3 '!$J$4="","",'Budget Issue #3 '!$K$11)</f>
        <v/>
      </c>
      <c r="O165" s="38">
        <v>145</v>
      </c>
    </row>
    <row r="166" spans="1:15" x14ac:dyDescent="0.25">
      <c r="A166" s="38">
        <f t="shared" si="5"/>
        <v>0</v>
      </c>
      <c r="B166" s="38">
        <f t="shared" si="6"/>
        <v>27</v>
      </c>
      <c r="C166" s="38">
        <v>3</v>
      </c>
      <c r="D166" s="38" t="str">
        <f>IF('Budget Issue #3 '!$J$4="","",'Budget Issue #3 '!$C$23)</f>
        <v/>
      </c>
      <c r="E166" s="38" t="str">
        <f>IF('Budget Issue #3 '!$J$4="","",'Budget Issue #3 '!$J$4)</f>
        <v/>
      </c>
      <c r="F166" s="38" t="str">
        <f>IF('Budget Issue #3 '!$J$6="","",'Budget Issue #3 '!$J$6)</f>
        <v/>
      </c>
      <c r="G166" s="38" t="str">
        <f>IF('Budget Issue #3 '!$J$4="","",'Budget Issue #3 '!$G$4)</f>
        <v/>
      </c>
      <c r="H166" s="38" t="str">
        <f>IF('Budget Issue #3 '!$G$6="","",'Budget Issue #3 '!$G$6)</f>
        <v/>
      </c>
      <c r="I166" s="38" t="str">
        <f>IF('Budget Issue #3 '!$J$4="","",'Budget Issue #3 '!$B$13)</f>
        <v/>
      </c>
      <c r="J166" s="38" t="str">
        <f>IF('Budget Issue #3 '!$J$4="","",'Budget Issue #3 '!$K$10)</f>
        <v/>
      </c>
      <c r="K166" s="38" t="str">
        <f>IF('Budget Issue #3 '!$J$4="","",'Budget Issue #3 '!$K$13)</f>
        <v/>
      </c>
      <c r="O166" s="38">
        <v>146</v>
      </c>
    </row>
    <row r="167" spans="1:15" x14ac:dyDescent="0.25">
      <c r="A167" s="38">
        <f t="shared" si="5"/>
        <v>0</v>
      </c>
      <c r="B167" s="38">
        <f t="shared" si="6"/>
        <v>27</v>
      </c>
      <c r="C167" s="38">
        <v>3</v>
      </c>
      <c r="D167" s="38" t="str">
        <f>IF('Budget Issue #3 '!$J$4="","",'Budget Issue #3 '!$C$23)</f>
        <v/>
      </c>
      <c r="E167" s="38" t="str">
        <f>IF('Budget Issue #3 '!$J$4="","",'Budget Issue #3 '!$J$4)</f>
        <v/>
      </c>
      <c r="F167" s="38" t="str">
        <f>IF('Budget Issue #3 '!$J$6="","",'Budget Issue #3 '!$J$6)</f>
        <v/>
      </c>
      <c r="G167" s="38" t="str">
        <f>IF('Budget Issue #3 '!$J$4="","",'Budget Issue #3 '!$G$4)</f>
        <v/>
      </c>
      <c r="H167" s="38" t="str">
        <f>IF('Budget Issue #3 '!$G$6="","",'Budget Issue #3 '!$G$6)</f>
        <v/>
      </c>
      <c r="I167" s="38" t="str">
        <f>IF('Budget Issue #3 '!$J$4="","",'Budget Issue #3 '!$B$14)</f>
        <v/>
      </c>
      <c r="J167" s="38" t="str">
        <f>IF('Budget Issue #3 '!$J$4="","",'Budget Issue #3 '!$K$10)</f>
        <v/>
      </c>
      <c r="K167" s="38" t="str">
        <f>IF('Budget Issue #3 '!$J$4="","",'Budget Issue #3 '!$K$14)</f>
        <v/>
      </c>
      <c r="O167" s="38">
        <v>147</v>
      </c>
    </row>
    <row r="168" spans="1:15" x14ac:dyDescent="0.25">
      <c r="A168" s="38">
        <f t="shared" si="5"/>
        <v>0</v>
      </c>
      <c r="B168" s="38">
        <f t="shared" si="6"/>
        <v>27</v>
      </c>
      <c r="C168" s="38">
        <v>3</v>
      </c>
      <c r="D168" s="38" t="str">
        <f>IF('Budget Issue #3 '!$J$4="","",'Budget Issue #3 '!$C$23)</f>
        <v/>
      </c>
      <c r="E168" s="38" t="str">
        <f>IF('Budget Issue #3 '!$J$4="","",'Budget Issue #3 '!$J$4)</f>
        <v/>
      </c>
      <c r="F168" s="38" t="str">
        <f>IF('Budget Issue #3 '!$J$6="","",'Budget Issue #3 '!$J$6)</f>
        <v/>
      </c>
      <c r="G168" s="38" t="str">
        <f>IF('Budget Issue #3 '!$J$4="","",'Budget Issue #3 '!$G$4)</f>
        <v/>
      </c>
      <c r="H168" s="38" t="str">
        <f>IF('Budget Issue #3 '!$G$6="","",'Budget Issue #3 '!$G$6)</f>
        <v/>
      </c>
      <c r="I168" s="38" t="str">
        <f>IF('Budget Issue #3 '!$J$4="","",'Budget Issue #3 '!$B$15)</f>
        <v/>
      </c>
      <c r="J168" s="38" t="str">
        <f>IF('Budget Issue #3 '!$J$4="","",'Budget Issue #3 '!$K$10)</f>
        <v/>
      </c>
      <c r="K168" s="38" t="str">
        <f>IF('Budget Issue #3 '!$J$4="","",'Budget Issue #3 '!$K$15)</f>
        <v/>
      </c>
      <c r="O168" s="38">
        <v>148</v>
      </c>
    </row>
    <row r="169" spans="1:15" x14ac:dyDescent="0.25">
      <c r="A169" s="38">
        <f t="shared" si="5"/>
        <v>0</v>
      </c>
      <c r="B169" s="38">
        <f t="shared" si="6"/>
        <v>27</v>
      </c>
      <c r="C169" s="38">
        <v>3</v>
      </c>
      <c r="D169" s="38" t="str">
        <f>IF('Budget Issue #3 '!$J$4="","",'Budget Issue #3 '!$C$23)</f>
        <v/>
      </c>
      <c r="E169" s="38" t="str">
        <f>IF('Budget Issue #3 '!$J$4="","",'Budget Issue #3 '!$J$4)</f>
        <v/>
      </c>
      <c r="F169" s="38" t="str">
        <f>IF('Budget Issue #3 '!$J$6="","",'Budget Issue #3 '!$J$6)</f>
        <v/>
      </c>
      <c r="G169" s="38" t="str">
        <f>IF('Budget Issue #3 '!$J$4="","",'Budget Issue #3 '!$G$4)</f>
        <v/>
      </c>
      <c r="H169" s="38" t="str">
        <f>IF('Budget Issue #3 '!$G$6="","",'Budget Issue #3 '!$G$6)</f>
        <v/>
      </c>
      <c r="I169" s="38" t="str">
        <f>IF('Budget Issue #3 '!$J$4="","",'Budget Issue #3 '!$B$16)</f>
        <v/>
      </c>
      <c r="J169" s="38" t="str">
        <f>IF('Budget Issue #3 '!$J$4="","",'Budget Issue #3 '!$K$10)</f>
        <v/>
      </c>
      <c r="K169" s="38" t="str">
        <f>IF('Budget Issue #3 '!$J$4="","",'Budget Issue #3 '!$K$16)</f>
        <v/>
      </c>
      <c r="O169" s="38">
        <v>149</v>
      </c>
    </row>
    <row r="170" spans="1:15" x14ac:dyDescent="0.25">
      <c r="A170" s="38">
        <f t="shared" si="5"/>
        <v>0</v>
      </c>
      <c r="B170" s="38">
        <f t="shared" si="6"/>
        <v>27</v>
      </c>
      <c r="C170" s="38">
        <v>3</v>
      </c>
      <c r="D170" s="38" t="str">
        <f>IF('Budget Issue #3 '!$J$4="","",'Budget Issue #3 '!$C$23)</f>
        <v/>
      </c>
      <c r="E170" s="38" t="str">
        <f>IF('Budget Issue #3 '!$J$4="","",'Budget Issue #3 '!$J$4)</f>
        <v/>
      </c>
      <c r="F170" s="38" t="str">
        <f>IF('Budget Issue #3 '!$J$6="","",'Budget Issue #3 '!$J$6)</f>
        <v/>
      </c>
      <c r="G170" s="38" t="str">
        <f>IF('Budget Issue #3 '!$J$4="","",'Budget Issue #3 '!$G$4)</f>
        <v/>
      </c>
      <c r="H170" s="38" t="str">
        <f>IF('Budget Issue #3 '!$G$6="","",'Budget Issue #3 '!$G$6)</f>
        <v/>
      </c>
      <c r="I170" s="38" t="str">
        <f>IF('Budget Issue #3 '!$J$4="","",'Budget Issue #3 '!$B$11)</f>
        <v/>
      </c>
      <c r="J170" s="38" t="str">
        <f>IF('Budget Issue #3 '!$J$4="","",'Budget Issue #3 '!$L$10)</f>
        <v/>
      </c>
      <c r="K170" s="38" t="str">
        <f>IF('Budget Issue #3 '!$J$4="","",'Budget Issue #3 '!$L$11)</f>
        <v/>
      </c>
      <c r="O170" s="38">
        <v>150</v>
      </c>
    </row>
    <row r="171" spans="1:15" x14ac:dyDescent="0.25">
      <c r="A171" s="38">
        <f t="shared" si="5"/>
        <v>0</v>
      </c>
      <c r="B171" s="38">
        <f t="shared" si="6"/>
        <v>27</v>
      </c>
      <c r="C171" s="38">
        <v>3</v>
      </c>
      <c r="D171" s="38" t="str">
        <f>IF('Budget Issue #3 '!$J$4="","",'Budget Issue #3 '!$C$23)</f>
        <v/>
      </c>
      <c r="E171" s="38" t="str">
        <f>IF('Budget Issue #3 '!$J$4="","",'Budget Issue #3 '!$J$4)</f>
        <v/>
      </c>
      <c r="F171" s="38" t="str">
        <f>IF('Budget Issue #3 '!$J$6="","",'Budget Issue #3 '!$J$6)</f>
        <v/>
      </c>
      <c r="G171" s="38" t="str">
        <f>IF('Budget Issue #3 '!$J$4="","",'Budget Issue #3 '!$G$4)</f>
        <v/>
      </c>
      <c r="H171" s="38" t="str">
        <f>IF('Budget Issue #3 '!$G$6="","",'Budget Issue #3 '!$G$6)</f>
        <v/>
      </c>
      <c r="I171" s="38" t="str">
        <f>IF('Budget Issue #3 '!$J$4="","",'Budget Issue #3 '!$B$13)</f>
        <v/>
      </c>
      <c r="J171" s="38" t="str">
        <f>IF('Budget Issue #3 '!$J$4="","",'Budget Issue #3 '!$L$10)</f>
        <v/>
      </c>
      <c r="K171" s="38" t="str">
        <f>IF('Budget Issue #3 '!$J$4="","",'Budget Issue #3 '!$L$13)</f>
        <v/>
      </c>
      <c r="O171" s="38">
        <v>151</v>
      </c>
    </row>
    <row r="172" spans="1:15" x14ac:dyDescent="0.25">
      <c r="A172" s="38">
        <f t="shared" si="5"/>
        <v>0</v>
      </c>
      <c r="B172" s="38">
        <f t="shared" si="6"/>
        <v>27</v>
      </c>
      <c r="C172" s="38">
        <v>3</v>
      </c>
      <c r="D172" s="38" t="str">
        <f>IF('Budget Issue #3 '!$J$4="","",'Budget Issue #3 '!$C$23)</f>
        <v/>
      </c>
      <c r="E172" s="38" t="str">
        <f>IF('Budget Issue #3 '!$J$4="","",'Budget Issue #3 '!$J$4)</f>
        <v/>
      </c>
      <c r="F172" s="38" t="str">
        <f>IF('Budget Issue #3 '!$J$6="","",'Budget Issue #3 '!$J$6)</f>
        <v/>
      </c>
      <c r="G172" s="38" t="str">
        <f>IF('Budget Issue #3 '!$J$4="","",'Budget Issue #3 '!$G$4)</f>
        <v/>
      </c>
      <c r="H172" s="38" t="str">
        <f>IF('Budget Issue #3 '!$G$6="","",'Budget Issue #3 '!$G$6)</f>
        <v/>
      </c>
      <c r="I172" s="38" t="str">
        <f>IF('Budget Issue #3 '!$J$4="","",'Budget Issue #3 '!$B$14)</f>
        <v/>
      </c>
      <c r="J172" s="38" t="str">
        <f>IF('Budget Issue #3 '!$J$4="","",'Budget Issue #3 '!$L$10)</f>
        <v/>
      </c>
      <c r="K172" s="38" t="str">
        <f>IF('Budget Issue #3 '!$J$4="","",'Budget Issue #3 '!$L$14)</f>
        <v/>
      </c>
      <c r="O172" s="38">
        <v>152</v>
      </c>
    </row>
    <row r="173" spans="1:15" x14ac:dyDescent="0.25">
      <c r="A173" s="38">
        <f t="shared" si="5"/>
        <v>0</v>
      </c>
      <c r="B173" s="38">
        <f t="shared" si="6"/>
        <v>27</v>
      </c>
      <c r="C173" s="38">
        <v>3</v>
      </c>
      <c r="D173" s="38" t="str">
        <f>IF('Budget Issue #3 '!$J$4="","",'Budget Issue #3 '!$C$23)</f>
        <v/>
      </c>
      <c r="E173" s="38" t="str">
        <f>IF('Budget Issue #3 '!$J$4="","",'Budget Issue #3 '!$J$4)</f>
        <v/>
      </c>
      <c r="F173" s="38" t="str">
        <f>IF('Budget Issue #3 '!$J$6="","",'Budget Issue #3 '!$J$6)</f>
        <v/>
      </c>
      <c r="G173" s="38" t="str">
        <f>IF('Budget Issue #3 '!$J$4="","",'Budget Issue #3 '!$G$4)</f>
        <v/>
      </c>
      <c r="H173" s="38" t="str">
        <f>IF('Budget Issue #3 '!$G$6="","",'Budget Issue #3 '!$G$6)</f>
        <v/>
      </c>
      <c r="I173" s="38" t="str">
        <f>IF('Budget Issue #3 '!$J$4="","",'Budget Issue #3 '!$B$15)</f>
        <v/>
      </c>
      <c r="J173" s="38" t="str">
        <f>IF('Budget Issue #3 '!$J$4="","",'Budget Issue #3 '!$L$10)</f>
        <v/>
      </c>
      <c r="K173" s="38" t="str">
        <f>IF('Budget Issue #3 '!$J$4="","",'Budget Issue #3 '!$L$15)</f>
        <v/>
      </c>
      <c r="O173" s="38">
        <v>153</v>
      </c>
    </row>
    <row r="174" spans="1:15" x14ac:dyDescent="0.25">
      <c r="A174" s="38">
        <f t="shared" si="5"/>
        <v>0</v>
      </c>
      <c r="B174" s="38">
        <f t="shared" si="6"/>
        <v>27</v>
      </c>
      <c r="C174" s="38">
        <v>3</v>
      </c>
      <c r="D174" s="38" t="str">
        <f>IF('Budget Issue #3 '!$J$4="","",'Budget Issue #3 '!$C$23)</f>
        <v/>
      </c>
      <c r="E174" s="38" t="str">
        <f>IF('Budget Issue #3 '!$J$4="","",'Budget Issue #3 '!$J$4)</f>
        <v/>
      </c>
      <c r="F174" s="38" t="str">
        <f>IF('Budget Issue #3 '!$J$6="","",'Budget Issue #3 '!$J$6)</f>
        <v/>
      </c>
      <c r="G174" s="38" t="str">
        <f>IF('Budget Issue #3 '!$J$4="","",'Budget Issue #3 '!$G$4)</f>
        <v/>
      </c>
      <c r="H174" s="38" t="str">
        <f>IF('Budget Issue #3 '!$G$6="","",'Budget Issue #3 '!$G$6)</f>
        <v/>
      </c>
      <c r="I174" s="38" t="str">
        <f>IF('Budget Issue #3 '!$J$4="","",'Budget Issue #3 '!$B$16)</f>
        <v/>
      </c>
      <c r="J174" s="38" t="str">
        <f>IF('Budget Issue #3 '!$J$4="","",'Budget Issue #3 '!$L$10)</f>
        <v/>
      </c>
      <c r="K174" s="38" t="str">
        <f>IF('Budget Issue #3 '!$J$4="","",'Budget Issue #3 '!$L$16)</f>
        <v/>
      </c>
      <c r="O174" s="38">
        <v>154</v>
      </c>
    </row>
    <row r="175" spans="1:15" x14ac:dyDescent="0.25">
      <c r="A175" s="77">
        <f>IFERROR($A$21,"")</f>
        <v>0</v>
      </c>
      <c r="B175" s="77">
        <f t="shared" si="6"/>
        <v>27</v>
      </c>
      <c r="C175" s="77">
        <v>3</v>
      </c>
      <c r="D175" s="79" t="str">
        <f>IF('Budget Issue #3 '!$J$4="","",'Budget Issue #3 '!$C$23)</f>
        <v/>
      </c>
      <c r="E175" s="77" t="str">
        <f>IF('Budget Issue #3 '!$J$4="","",'Budget Issue #3 '!$J$4)</f>
        <v/>
      </c>
      <c r="F175" s="77" t="str">
        <f>IF('Budget Issue #3 '!$J$6="","",'Budget Issue #3 '!$J$6)</f>
        <v/>
      </c>
      <c r="G175" s="77" t="str">
        <f>IF('Budget Issue #3 '!$J$4="","",'Budget Issue #3 '!$G$4)</f>
        <v/>
      </c>
      <c r="H175" s="77" t="str">
        <f>IF('Budget Issue #3 '!$G$6="","",'Budget Issue #3 '!$G$6)</f>
        <v/>
      </c>
      <c r="I175" s="77" t="str">
        <f>IF('Budget Issue #3 '!$J$4="","",'Budget Issue #3 '!$B$19)</f>
        <v/>
      </c>
      <c r="J175" s="77" t="str">
        <f>IF('Budget Issue #3 '!$J$4="","",'Budget Issue #3 '!$B$25)</f>
        <v/>
      </c>
      <c r="K175" s="78" t="str">
        <f>IF('Budget Issue #3 '!$J$4="","",'Budget Issue #3 '!$D$25)</f>
        <v/>
      </c>
      <c r="O175" s="38">
        <v>155</v>
      </c>
    </row>
    <row r="176" spans="1:15" x14ac:dyDescent="0.25">
      <c r="A176" s="77">
        <f t="shared" ref="A176" si="7">IFERROR($A$21,"")</f>
        <v>0</v>
      </c>
      <c r="B176" s="77">
        <f t="shared" si="6"/>
        <v>27</v>
      </c>
      <c r="C176" s="77">
        <v>3</v>
      </c>
      <c r="D176" s="77" t="str">
        <f>IF('Budget Issue #3 '!$J$4="","",'Budget Issue #3 '!$C$23)</f>
        <v/>
      </c>
      <c r="E176" s="77" t="str">
        <f>IF('Budget Issue #3 '!$J$4="","",'Budget Issue #3 '!$J$4)</f>
        <v/>
      </c>
      <c r="F176" s="77" t="str">
        <f>IF('Budget Issue #3 '!$J$6="","",'Budget Issue #3 '!$J$6)</f>
        <v/>
      </c>
      <c r="G176" s="77" t="str">
        <f>IF('Budget Issue #3 '!$J$4="","",'Budget Issue #3 '!$G$4)</f>
        <v/>
      </c>
      <c r="H176" s="77" t="str">
        <f>IF('Budget Issue #3 '!$G$6="","",'Budget Issue #3 '!$G$6)</f>
        <v/>
      </c>
      <c r="I176" s="77" t="str">
        <f>IF('Budget Issue #3 '!$J$4="","",'Budget Issue #3 '!$B$19)</f>
        <v/>
      </c>
      <c r="J176" s="77" t="str">
        <f>IF('Budget Issue #3 '!$J$4="","",'Budget Issue #3 '!$B$33)</f>
        <v/>
      </c>
      <c r="K176" s="78" t="str">
        <f>IF('Budget Issue #3 '!$J$4="","",'Budget Issue #3 '!$B$34)</f>
        <v/>
      </c>
      <c r="O176" s="38">
        <v>156</v>
      </c>
    </row>
    <row r="177" spans="1:15" x14ac:dyDescent="0.25">
      <c r="A177" s="38">
        <f t="shared" si="5"/>
        <v>0</v>
      </c>
      <c r="B177" s="38">
        <f t="shared" si="6"/>
        <v>27</v>
      </c>
      <c r="C177" s="38">
        <v>4</v>
      </c>
      <c r="D177" s="38" t="str">
        <f>IF('Budget Issue #4 '!$J$4="","",'Budget Issue #4 '!$C$23)</f>
        <v/>
      </c>
      <c r="E177" s="38" t="str">
        <f>IF('Budget Issue #4 '!$J$4="","",'Budget Issue #4 '!$J$4)</f>
        <v/>
      </c>
      <c r="F177" s="38" t="str">
        <f>IF('Budget Issue #4 '!$J$6="","",'Budget Issue #4 '!$J$6)</f>
        <v/>
      </c>
      <c r="G177" s="38" t="str">
        <f>IF('Budget Issue #4 '!$J$4="","",'Budget Issue #4 '!$G$4)</f>
        <v/>
      </c>
      <c r="H177" s="38" t="str">
        <f>IF('Budget Issue #4 '!$G$6="","",'Budget Issue #4 '!$G$6)</f>
        <v/>
      </c>
      <c r="I177" s="38" t="str">
        <f>IF('Budget Issue #4 '!$J$4="","",'Budget Issue #4 '!$B$11)</f>
        <v/>
      </c>
      <c r="J177" s="38" t="str">
        <f>IF('Budget Issue #4 '!$J$4="","",'Budget Issue #4 '!$C$10)</f>
        <v/>
      </c>
      <c r="K177" s="38" t="str">
        <f>IF('Budget Issue #4 '!$J$4="","",'Budget Issue #4 '!$C$11)</f>
        <v/>
      </c>
      <c r="O177" s="38">
        <v>157</v>
      </c>
    </row>
    <row r="178" spans="1:15" x14ac:dyDescent="0.25">
      <c r="A178" s="38">
        <f t="shared" si="5"/>
        <v>0</v>
      </c>
      <c r="B178" s="38">
        <f t="shared" si="6"/>
        <v>27</v>
      </c>
      <c r="C178" s="38">
        <v>4</v>
      </c>
      <c r="D178" s="38" t="str">
        <f>IF('Budget Issue #4 '!$J$4="","",'Budget Issue #4 '!$C$23)</f>
        <v/>
      </c>
      <c r="E178" s="38" t="str">
        <f>IF('Budget Issue #4 '!$J$4="","",'Budget Issue #4 '!$J$4)</f>
        <v/>
      </c>
      <c r="F178" s="38" t="str">
        <f>IF('Budget Issue #4 '!$J$6="","",'Budget Issue #4 '!$J$6)</f>
        <v/>
      </c>
      <c r="G178" s="38" t="str">
        <f>IF('Budget Issue #4 '!$J$4="","",'Budget Issue #4 '!$G$4)</f>
        <v/>
      </c>
      <c r="H178" s="38" t="str">
        <f>IF('Budget Issue #4 '!$G$6="","",'Budget Issue #4 '!$G$6)</f>
        <v/>
      </c>
      <c r="I178" s="38" t="str">
        <f>IF('Budget Issue #4 '!$J$4="","",'Budget Issue #4 '!$B$13)</f>
        <v/>
      </c>
      <c r="J178" s="38" t="str">
        <f>IF('Budget Issue #4 '!$J$4="","",'Budget Issue #4 '!$C$10)</f>
        <v/>
      </c>
      <c r="K178" s="38" t="str">
        <f>IF('Budget Issue #4 '!$J$4="","",'Budget Issue #4 '!$C$13)</f>
        <v/>
      </c>
      <c r="O178" s="38">
        <v>158</v>
      </c>
    </row>
    <row r="179" spans="1:15" x14ac:dyDescent="0.25">
      <c r="A179" s="38">
        <f t="shared" si="5"/>
        <v>0</v>
      </c>
      <c r="B179" s="38">
        <f t="shared" si="6"/>
        <v>27</v>
      </c>
      <c r="C179" s="38">
        <v>4</v>
      </c>
      <c r="D179" s="38" t="str">
        <f>IF('Budget Issue #4 '!$J$4="","",'Budget Issue #4 '!$C$23)</f>
        <v/>
      </c>
      <c r="E179" s="38" t="str">
        <f>IF('Budget Issue #4 '!$J$4="","",'Budget Issue #4 '!$J$4)</f>
        <v/>
      </c>
      <c r="F179" s="38" t="str">
        <f>IF('Budget Issue #4 '!$J$6="","",'Budget Issue #4 '!$J$6)</f>
        <v/>
      </c>
      <c r="G179" s="38" t="str">
        <f>IF('Budget Issue #4 '!$J$4="","",'Budget Issue #4 '!$G$4)</f>
        <v/>
      </c>
      <c r="H179" s="38" t="str">
        <f>IF('Budget Issue #4 '!$G$6="","",'Budget Issue #4 '!$G$6)</f>
        <v/>
      </c>
      <c r="I179" s="38" t="str">
        <f>IF('Budget Issue #4 '!$J$4="","",'Budget Issue #4 '!$B$14)</f>
        <v/>
      </c>
      <c r="J179" s="38" t="str">
        <f>IF('Budget Issue #4 '!$J$4="","",'Budget Issue #4 '!$C$10)</f>
        <v/>
      </c>
      <c r="K179" s="38" t="str">
        <f>IF('Budget Issue #4 '!$J$4="","",'Budget Issue #4 '!$C$14)</f>
        <v/>
      </c>
      <c r="O179" s="38">
        <v>159</v>
      </c>
    </row>
    <row r="180" spans="1:15" x14ac:dyDescent="0.25">
      <c r="A180" s="38">
        <f t="shared" si="5"/>
        <v>0</v>
      </c>
      <c r="B180" s="38">
        <f t="shared" si="6"/>
        <v>27</v>
      </c>
      <c r="C180" s="38">
        <v>4</v>
      </c>
      <c r="D180" s="38" t="str">
        <f>IF('Budget Issue #4 '!$J$4="","",'Budget Issue #4 '!$C$23)</f>
        <v/>
      </c>
      <c r="E180" s="38" t="str">
        <f>IF('Budget Issue #4 '!$J$4="","",'Budget Issue #4 '!$J$4)</f>
        <v/>
      </c>
      <c r="F180" s="38" t="str">
        <f>IF('Budget Issue #4 '!$J$6="","",'Budget Issue #4 '!$J$6)</f>
        <v/>
      </c>
      <c r="G180" s="38" t="str">
        <f>IF('Budget Issue #4 '!$J$4="","",'Budget Issue #4 '!$G$4)</f>
        <v/>
      </c>
      <c r="H180" s="38" t="str">
        <f>IF('Budget Issue #4 '!$G$6="","",'Budget Issue #4 '!$G$6)</f>
        <v/>
      </c>
      <c r="I180" s="38" t="str">
        <f>IF('Budget Issue #4 '!$J$4="","",'Budget Issue #4 '!$B$15)</f>
        <v/>
      </c>
      <c r="J180" s="38" t="str">
        <f>IF('Budget Issue #4 '!$J$4="","",'Budget Issue #4 '!$C$10)</f>
        <v/>
      </c>
      <c r="K180" s="38" t="str">
        <f>IF('Budget Issue #4 '!$J$4="","",'Budget Issue #4 '!$C$15)</f>
        <v/>
      </c>
      <c r="O180" s="38">
        <v>160</v>
      </c>
    </row>
    <row r="181" spans="1:15" x14ac:dyDescent="0.25">
      <c r="A181" s="38">
        <f t="shared" si="5"/>
        <v>0</v>
      </c>
      <c r="B181" s="38">
        <f t="shared" si="6"/>
        <v>27</v>
      </c>
      <c r="C181" s="38">
        <v>4</v>
      </c>
      <c r="D181" s="38" t="str">
        <f>IF('Budget Issue #4 '!$J$4="","",'Budget Issue #4 '!$C$23)</f>
        <v/>
      </c>
      <c r="E181" s="38" t="str">
        <f>IF('Budget Issue #4 '!$J$4="","",'Budget Issue #4 '!$J$4)</f>
        <v/>
      </c>
      <c r="F181" s="38" t="str">
        <f>IF('Budget Issue #4 '!$J$6="","",'Budget Issue #4 '!$J$6)</f>
        <v/>
      </c>
      <c r="G181" s="38" t="str">
        <f>IF('Budget Issue #4 '!$J$4="","",'Budget Issue #4 '!$G$4)</f>
        <v/>
      </c>
      <c r="H181" s="38" t="str">
        <f>IF('Budget Issue #4 '!$G$6="","",'Budget Issue #4 '!$G$6)</f>
        <v/>
      </c>
      <c r="I181" s="38" t="str">
        <f>IF('Budget Issue #4 '!$J$4="","",'Budget Issue #4 '!$B$16)</f>
        <v/>
      </c>
      <c r="J181" s="38" t="str">
        <f>IF('Budget Issue #4 '!$J$4="","",'Budget Issue #4 '!$C$10)</f>
        <v/>
      </c>
      <c r="K181" s="38" t="str">
        <f>IF('Budget Issue #4 '!$J$4="","",'Budget Issue #4 '!$C$16)</f>
        <v/>
      </c>
      <c r="O181" s="38">
        <v>161</v>
      </c>
    </row>
    <row r="182" spans="1:15" x14ac:dyDescent="0.25">
      <c r="A182" s="38">
        <f t="shared" si="5"/>
        <v>0</v>
      </c>
      <c r="B182" s="38">
        <f t="shared" si="6"/>
        <v>27</v>
      </c>
      <c r="C182" s="38">
        <v>4</v>
      </c>
      <c r="D182" s="38" t="str">
        <f>IF('Budget Issue #4 '!$J$4="","",'Budget Issue #4 '!$C$23)</f>
        <v/>
      </c>
      <c r="E182" s="38" t="str">
        <f>IF('Budget Issue #4 '!$J$4="","",'Budget Issue #4 '!$J$4)</f>
        <v/>
      </c>
      <c r="F182" s="38" t="str">
        <f>IF('Budget Issue #4 '!$J$6="","",'Budget Issue #4 '!$J$6)</f>
        <v/>
      </c>
      <c r="G182" s="38" t="str">
        <f>IF('Budget Issue #4 '!$J$4="","",'Budget Issue #4 '!$G$4)</f>
        <v/>
      </c>
      <c r="H182" s="38" t="str">
        <f>IF('Budget Issue #4 '!$G$6="","",'Budget Issue #4 '!$G$6)</f>
        <v/>
      </c>
      <c r="I182" s="38" t="str">
        <f>IF('Budget Issue #4 '!$J$4="","",'Budget Issue #4 '!$B$11)</f>
        <v/>
      </c>
      <c r="J182" s="38" t="str">
        <f>IF('Budget Issue #4 '!$J$4="","",'Budget Issue #4 '!$D$10)</f>
        <v/>
      </c>
      <c r="K182" s="38" t="str">
        <f>IF('Budget Issue #4 '!$J$4="","",'Budget Issue #4 '!$D$11)</f>
        <v/>
      </c>
      <c r="O182" s="38">
        <v>162</v>
      </c>
    </row>
    <row r="183" spans="1:15" x14ac:dyDescent="0.25">
      <c r="A183" s="38">
        <f t="shared" si="5"/>
        <v>0</v>
      </c>
      <c r="B183" s="38">
        <f t="shared" si="6"/>
        <v>27</v>
      </c>
      <c r="C183" s="38">
        <v>4</v>
      </c>
      <c r="D183" s="38" t="str">
        <f>IF('Budget Issue #4 '!$J$4="","",'Budget Issue #4 '!$C$23)</f>
        <v/>
      </c>
      <c r="E183" s="38" t="str">
        <f>IF('Budget Issue #4 '!$J$4="","",'Budget Issue #4 '!$J$4)</f>
        <v/>
      </c>
      <c r="F183" s="38" t="str">
        <f>IF('Budget Issue #4 '!$J$6="","",'Budget Issue #4 '!$J$6)</f>
        <v/>
      </c>
      <c r="G183" s="38" t="str">
        <f>IF('Budget Issue #4 '!$J$4="","",'Budget Issue #4 '!$G$4)</f>
        <v/>
      </c>
      <c r="H183" s="38" t="str">
        <f>IF('Budget Issue #4 '!$G$6="","",'Budget Issue #4 '!$G$6)</f>
        <v/>
      </c>
      <c r="I183" s="38" t="str">
        <f>IF('Budget Issue #4 '!$J$4="","",'Budget Issue #4 '!$B$13)</f>
        <v/>
      </c>
      <c r="J183" s="38" t="str">
        <f>IF('Budget Issue #4 '!$J$4="","",'Budget Issue #4 '!$D$10)</f>
        <v/>
      </c>
      <c r="K183" s="38" t="str">
        <f>IF('Budget Issue #4 '!$J$4="","",'Budget Issue #4 '!$D$13)</f>
        <v/>
      </c>
      <c r="O183" s="38">
        <v>163</v>
      </c>
    </row>
    <row r="184" spans="1:15" x14ac:dyDescent="0.25">
      <c r="A184" s="38">
        <f t="shared" si="5"/>
        <v>0</v>
      </c>
      <c r="B184" s="38">
        <f t="shared" si="6"/>
        <v>27</v>
      </c>
      <c r="C184" s="38">
        <v>4</v>
      </c>
      <c r="D184" s="38" t="str">
        <f>IF('Budget Issue #4 '!$J$4="","",'Budget Issue #4 '!$C$23)</f>
        <v/>
      </c>
      <c r="E184" s="38" t="str">
        <f>IF('Budget Issue #4 '!$J$4="","",'Budget Issue #4 '!$J$4)</f>
        <v/>
      </c>
      <c r="F184" s="38" t="str">
        <f>IF('Budget Issue #4 '!$J$6="","",'Budget Issue #4 '!$J$6)</f>
        <v/>
      </c>
      <c r="G184" s="38" t="str">
        <f>IF('Budget Issue #4 '!$J$4="","",'Budget Issue #4 '!$G$4)</f>
        <v/>
      </c>
      <c r="H184" s="38" t="str">
        <f>IF('Budget Issue #4 '!$G$6="","",'Budget Issue #4 '!$G$6)</f>
        <v/>
      </c>
      <c r="I184" s="38" t="str">
        <f>IF('Budget Issue #4 '!$J$4="","",'Budget Issue #4 '!$B$14)</f>
        <v/>
      </c>
      <c r="J184" s="38" t="str">
        <f>IF('Budget Issue #4 '!$J$4="","",'Budget Issue #4 '!$D$10)</f>
        <v/>
      </c>
      <c r="K184" s="38" t="str">
        <f>IF('Budget Issue #4 '!$J$4="","",'Budget Issue #4 '!$D$14)</f>
        <v/>
      </c>
      <c r="O184" s="38">
        <v>164</v>
      </c>
    </row>
    <row r="185" spans="1:15" x14ac:dyDescent="0.25">
      <c r="A185" s="38">
        <f t="shared" si="5"/>
        <v>0</v>
      </c>
      <c r="B185" s="38">
        <f t="shared" si="6"/>
        <v>27</v>
      </c>
      <c r="C185" s="38">
        <v>4</v>
      </c>
      <c r="D185" s="38" t="str">
        <f>IF('Budget Issue #4 '!$J$4="","",'Budget Issue #4 '!$C$23)</f>
        <v/>
      </c>
      <c r="E185" s="38" t="str">
        <f>IF('Budget Issue #4 '!$J$4="","",'Budget Issue #4 '!$J$4)</f>
        <v/>
      </c>
      <c r="F185" s="38" t="str">
        <f>IF('Budget Issue #4 '!$J$6="","",'Budget Issue #4 '!$J$6)</f>
        <v/>
      </c>
      <c r="G185" s="38" t="str">
        <f>IF('Budget Issue #4 '!$J$4="","",'Budget Issue #4 '!$G$4)</f>
        <v/>
      </c>
      <c r="H185" s="38" t="str">
        <f>IF('Budget Issue #4 '!$G$6="","",'Budget Issue #4 '!$G$6)</f>
        <v/>
      </c>
      <c r="I185" s="38" t="str">
        <f>IF('Budget Issue #4 '!$J$4="","",'Budget Issue #4 '!$B$15)</f>
        <v/>
      </c>
      <c r="J185" s="38" t="str">
        <f>IF('Budget Issue #4 '!$J$4="","",'Budget Issue #4 '!$D$10)</f>
        <v/>
      </c>
      <c r="K185" s="38" t="str">
        <f>IF('Budget Issue #4 '!$J$4="","",'Budget Issue #4 '!$D$15)</f>
        <v/>
      </c>
      <c r="O185" s="38">
        <v>165</v>
      </c>
    </row>
    <row r="186" spans="1:15" x14ac:dyDescent="0.25">
      <c r="A186" s="38">
        <f t="shared" si="5"/>
        <v>0</v>
      </c>
      <c r="B186" s="38">
        <f t="shared" si="6"/>
        <v>27</v>
      </c>
      <c r="C186" s="38">
        <v>4</v>
      </c>
      <c r="D186" s="38" t="str">
        <f>IF('Budget Issue #4 '!$J$4="","",'Budget Issue #4 '!$C$23)</f>
        <v/>
      </c>
      <c r="E186" s="38" t="str">
        <f>IF('Budget Issue #4 '!$J$4="","",'Budget Issue #4 '!$J$4)</f>
        <v/>
      </c>
      <c r="F186" s="38" t="str">
        <f>IF('Budget Issue #4 '!$J$6="","",'Budget Issue #4 '!$J$6)</f>
        <v/>
      </c>
      <c r="G186" s="38" t="str">
        <f>IF('Budget Issue #4 '!$J$4="","",'Budget Issue #4 '!$G$4)</f>
        <v/>
      </c>
      <c r="H186" s="38" t="str">
        <f>IF('Budget Issue #4 '!$G$6="","",'Budget Issue #4 '!$G$6)</f>
        <v/>
      </c>
      <c r="I186" s="38" t="str">
        <f>IF('Budget Issue #4 '!$J$4="","",'Budget Issue #4 '!$B$16)</f>
        <v/>
      </c>
      <c r="J186" s="38" t="str">
        <f>IF('Budget Issue #4 '!$J$4="","",'Budget Issue #4 '!$D$10)</f>
        <v/>
      </c>
      <c r="K186" s="38" t="str">
        <f>IF('Budget Issue #4 '!$J$4="","",'Budget Issue #4 '!$D$16)</f>
        <v/>
      </c>
      <c r="O186" s="38">
        <v>166</v>
      </c>
    </row>
    <row r="187" spans="1:15" x14ac:dyDescent="0.25">
      <c r="A187" s="38">
        <f t="shared" si="5"/>
        <v>0</v>
      </c>
      <c r="B187" s="38">
        <f t="shared" si="6"/>
        <v>27</v>
      </c>
      <c r="C187" s="38">
        <v>4</v>
      </c>
      <c r="D187" s="38" t="str">
        <f>IF('Budget Issue #4 '!$J$4="","",'Budget Issue #4 '!$C$23)</f>
        <v/>
      </c>
      <c r="E187" s="38" t="str">
        <f>IF('Budget Issue #4 '!$J$4="","",'Budget Issue #4 '!$J$4)</f>
        <v/>
      </c>
      <c r="F187" s="38" t="str">
        <f>IF('Budget Issue #4 '!$J$6="","",'Budget Issue #4 '!$J$6)</f>
        <v/>
      </c>
      <c r="G187" s="38" t="str">
        <f>IF('Budget Issue #4 '!$J$4="","",'Budget Issue #4 '!$G$4)</f>
        <v/>
      </c>
      <c r="H187" s="38" t="str">
        <f>IF('Budget Issue #4 '!$G$6="","",'Budget Issue #4 '!$G$6)</f>
        <v/>
      </c>
      <c r="I187" s="38" t="str">
        <f>IF('Budget Issue #4 '!$J$4="","",'Budget Issue #4 '!$B$11)</f>
        <v/>
      </c>
      <c r="J187" s="38" t="str">
        <f>IF('Budget Issue #4 '!$J$4="","",'Budget Issue #4 '!$E$10)</f>
        <v/>
      </c>
      <c r="K187" s="38" t="str">
        <f>IF('Budget Issue #4 '!$J$4="","",'Budget Issue #4 '!$E$11)</f>
        <v/>
      </c>
      <c r="O187" s="38">
        <v>167</v>
      </c>
    </row>
    <row r="188" spans="1:15" x14ac:dyDescent="0.25">
      <c r="A188" s="38">
        <f t="shared" si="5"/>
        <v>0</v>
      </c>
      <c r="B188" s="38">
        <f t="shared" si="6"/>
        <v>27</v>
      </c>
      <c r="C188" s="38">
        <v>4</v>
      </c>
      <c r="D188" s="38" t="str">
        <f>IF('Budget Issue #4 '!$J$4="","",'Budget Issue #4 '!$C$23)</f>
        <v/>
      </c>
      <c r="E188" s="38" t="str">
        <f>IF('Budget Issue #4 '!$J$4="","",'Budget Issue #4 '!$J$4)</f>
        <v/>
      </c>
      <c r="F188" s="38" t="str">
        <f>IF('Budget Issue #4 '!$J$6="","",'Budget Issue #4 '!$J$6)</f>
        <v/>
      </c>
      <c r="G188" s="38" t="str">
        <f>IF('Budget Issue #4 '!$J$4="","",'Budget Issue #4 '!$G$4)</f>
        <v/>
      </c>
      <c r="H188" s="38" t="str">
        <f>IF('Budget Issue #4 '!$G$6="","",'Budget Issue #4 '!$G$6)</f>
        <v/>
      </c>
      <c r="I188" s="38" t="str">
        <f>IF('Budget Issue #4 '!$J$4="","",'Budget Issue #4 '!$B$13)</f>
        <v/>
      </c>
      <c r="J188" s="38" t="str">
        <f>IF('Budget Issue #4 '!$J$4="","",'Budget Issue #4 '!$E$10)</f>
        <v/>
      </c>
      <c r="K188" s="38" t="str">
        <f>IF('Budget Issue #4 '!$J$4="","",'Budget Issue #4 '!$E$13)</f>
        <v/>
      </c>
      <c r="O188" s="38">
        <v>168</v>
      </c>
    </row>
    <row r="189" spans="1:15" x14ac:dyDescent="0.25">
      <c r="A189" s="38">
        <f t="shared" si="5"/>
        <v>0</v>
      </c>
      <c r="B189" s="38">
        <f t="shared" si="6"/>
        <v>27</v>
      </c>
      <c r="C189" s="38">
        <v>4</v>
      </c>
      <c r="D189" s="38" t="str">
        <f>IF('Budget Issue #4 '!$J$4="","",'Budget Issue #4 '!$C$23)</f>
        <v/>
      </c>
      <c r="E189" s="38" t="str">
        <f>IF('Budget Issue #4 '!$J$4="","",'Budget Issue #4 '!$J$4)</f>
        <v/>
      </c>
      <c r="F189" s="38" t="str">
        <f>IF('Budget Issue #4 '!$J$6="","",'Budget Issue #4 '!$J$6)</f>
        <v/>
      </c>
      <c r="G189" s="38" t="str">
        <f>IF('Budget Issue #4 '!$J$4="","",'Budget Issue #4 '!$G$4)</f>
        <v/>
      </c>
      <c r="H189" s="38" t="str">
        <f>IF('Budget Issue #4 '!$G$6="","",'Budget Issue #4 '!$G$6)</f>
        <v/>
      </c>
      <c r="I189" s="38" t="str">
        <f>IF('Budget Issue #4 '!$J$4="","",'Budget Issue #4 '!$B$14)</f>
        <v/>
      </c>
      <c r="J189" s="38" t="str">
        <f>IF('Budget Issue #4 '!$J$4="","",'Budget Issue #4 '!$E$10)</f>
        <v/>
      </c>
      <c r="K189" s="38" t="str">
        <f>IF('Budget Issue #4 '!$J$4="","",'Budget Issue #4 '!$E$14)</f>
        <v/>
      </c>
      <c r="O189" s="38">
        <v>169</v>
      </c>
    </row>
    <row r="190" spans="1:15" x14ac:dyDescent="0.25">
      <c r="A190" s="38">
        <f t="shared" si="5"/>
        <v>0</v>
      </c>
      <c r="B190" s="38">
        <f t="shared" si="6"/>
        <v>27</v>
      </c>
      <c r="C190" s="38">
        <v>4</v>
      </c>
      <c r="D190" s="38" t="str">
        <f>IF('Budget Issue #4 '!$J$4="","",'Budget Issue #4 '!$C$23)</f>
        <v/>
      </c>
      <c r="E190" s="38" t="str">
        <f>IF('Budget Issue #4 '!$J$4="","",'Budget Issue #4 '!$J$4)</f>
        <v/>
      </c>
      <c r="F190" s="38" t="str">
        <f>IF('Budget Issue #4 '!$J$6="","",'Budget Issue #4 '!$J$6)</f>
        <v/>
      </c>
      <c r="G190" s="38" t="str">
        <f>IF('Budget Issue #4 '!$J$4="","",'Budget Issue #4 '!$G$4)</f>
        <v/>
      </c>
      <c r="H190" s="38" t="str">
        <f>IF('Budget Issue #4 '!$G$6="","",'Budget Issue #4 '!$G$6)</f>
        <v/>
      </c>
      <c r="I190" s="38" t="str">
        <f>IF('Budget Issue #4 '!$J$4="","",'Budget Issue #4 '!$B$15)</f>
        <v/>
      </c>
      <c r="J190" s="38" t="str">
        <f>IF('Budget Issue #4 '!$J$4="","",'Budget Issue #4 '!$E$10)</f>
        <v/>
      </c>
      <c r="K190" s="38" t="str">
        <f>IF('Budget Issue #4 '!$J$4="","",'Budget Issue #4 '!$E$15)</f>
        <v/>
      </c>
      <c r="O190" s="38">
        <v>170</v>
      </c>
    </row>
    <row r="191" spans="1:15" x14ac:dyDescent="0.25">
      <c r="A191" s="38">
        <f t="shared" si="5"/>
        <v>0</v>
      </c>
      <c r="B191" s="38">
        <f t="shared" si="6"/>
        <v>27</v>
      </c>
      <c r="C191" s="38">
        <v>4</v>
      </c>
      <c r="D191" s="38" t="str">
        <f>IF('Budget Issue #4 '!$J$4="","",'Budget Issue #4 '!$C$23)</f>
        <v/>
      </c>
      <c r="E191" s="38" t="str">
        <f>IF('Budget Issue #4 '!$J$4="","",'Budget Issue #4 '!$J$4)</f>
        <v/>
      </c>
      <c r="F191" s="38" t="str">
        <f>IF('Budget Issue #4 '!$J$6="","",'Budget Issue #4 '!$J$6)</f>
        <v/>
      </c>
      <c r="G191" s="38" t="str">
        <f>IF('Budget Issue #4 '!$J$4="","",'Budget Issue #4 '!$G$4)</f>
        <v/>
      </c>
      <c r="H191" s="38" t="str">
        <f>IF('Budget Issue #4 '!$G$6="","",'Budget Issue #4 '!$G$6)</f>
        <v/>
      </c>
      <c r="I191" s="38" t="str">
        <f>IF('Budget Issue #4 '!$J$4="","",'Budget Issue #4 '!$B$16)</f>
        <v/>
      </c>
      <c r="J191" s="38" t="str">
        <f>IF('Budget Issue #4 '!$J$4="","",'Budget Issue #4 '!$E$10)</f>
        <v/>
      </c>
      <c r="K191" s="38" t="str">
        <f>IF('Budget Issue #4 '!$J$4="","",'Budget Issue #4 '!$E$16)</f>
        <v/>
      </c>
      <c r="O191" s="38">
        <v>171</v>
      </c>
    </row>
    <row r="192" spans="1:15" x14ac:dyDescent="0.25">
      <c r="A192" s="38">
        <f t="shared" si="5"/>
        <v>0</v>
      </c>
      <c r="B192" s="38">
        <f t="shared" si="6"/>
        <v>27</v>
      </c>
      <c r="C192" s="38">
        <v>4</v>
      </c>
      <c r="D192" s="38" t="str">
        <f>IF('Budget Issue #4 '!$J$4="","",'Budget Issue #4 '!$C$23)</f>
        <v/>
      </c>
      <c r="E192" s="38" t="str">
        <f>IF('Budget Issue #4 '!$J$4="","",'Budget Issue #4 '!$J$4)</f>
        <v/>
      </c>
      <c r="F192" s="38" t="str">
        <f>IF('Budget Issue #4 '!$J$6="","",'Budget Issue #4 '!$J$6)</f>
        <v/>
      </c>
      <c r="G192" s="38" t="str">
        <f>IF('Budget Issue #4 '!$J$4="","",'Budget Issue #4 '!$G$4)</f>
        <v/>
      </c>
      <c r="H192" s="38" t="str">
        <f>IF('Budget Issue #4 '!$G$6="","",'Budget Issue #4 '!$G$6)</f>
        <v/>
      </c>
      <c r="I192" s="38" t="str">
        <f>IF('Budget Issue #4 '!$J$4="","",'Budget Issue #4 '!$B$11)</f>
        <v/>
      </c>
      <c r="J192" s="38" t="str">
        <f>IF('Budget Issue #4 '!$J$4="","",'Budget Issue #4 '!$F$10)</f>
        <v/>
      </c>
      <c r="K192" s="38" t="str">
        <f>IF('Budget Issue #4 '!$J$4="","",'Budget Issue #4 '!$F$11)</f>
        <v/>
      </c>
      <c r="O192" s="38">
        <v>172</v>
      </c>
    </row>
    <row r="193" spans="1:15" x14ac:dyDescent="0.25">
      <c r="A193" s="38">
        <f t="shared" si="5"/>
        <v>0</v>
      </c>
      <c r="B193" s="38">
        <f t="shared" si="6"/>
        <v>27</v>
      </c>
      <c r="C193" s="38">
        <v>4</v>
      </c>
      <c r="D193" s="38" t="str">
        <f>IF('Budget Issue #4 '!$J$4="","",'Budget Issue #4 '!$C$23)</f>
        <v/>
      </c>
      <c r="E193" s="38" t="str">
        <f>IF('Budget Issue #4 '!$J$4="","",'Budget Issue #4 '!$J$4)</f>
        <v/>
      </c>
      <c r="F193" s="38" t="str">
        <f>IF('Budget Issue #4 '!$J$6="","",'Budget Issue #4 '!$J$6)</f>
        <v/>
      </c>
      <c r="G193" s="38" t="str">
        <f>IF('Budget Issue #4 '!$J$4="","",'Budget Issue #4 '!$G$4)</f>
        <v/>
      </c>
      <c r="H193" s="38" t="str">
        <f>IF('Budget Issue #4 '!$G$6="","",'Budget Issue #4 '!$G$6)</f>
        <v/>
      </c>
      <c r="I193" s="38" t="str">
        <f>IF('Budget Issue #4 '!$J$4="","",'Budget Issue #4 '!$B$13)</f>
        <v/>
      </c>
      <c r="J193" s="38" t="str">
        <f>IF('Budget Issue #4 '!$J$4="","",'Budget Issue #4 '!$F$10)</f>
        <v/>
      </c>
      <c r="K193" s="38" t="str">
        <f>IF('Budget Issue #4 '!$J$4="","",'Budget Issue #4 '!$F$13)</f>
        <v/>
      </c>
      <c r="O193" s="38">
        <v>173</v>
      </c>
    </row>
    <row r="194" spans="1:15" x14ac:dyDescent="0.25">
      <c r="A194" s="38">
        <f t="shared" si="5"/>
        <v>0</v>
      </c>
      <c r="B194" s="38">
        <f t="shared" si="6"/>
        <v>27</v>
      </c>
      <c r="C194" s="38">
        <v>4</v>
      </c>
      <c r="D194" s="38" t="str">
        <f>IF('Budget Issue #4 '!$J$4="","",'Budget Issue #4 '!$C$23)</f>
        <v/>
      </c>
      <c r="E194" s="38" t="str">
        <f>IF('Budget Issue #4 '!$J$4="","",'Budget Issue #4 '!$J$4)</f>
        <v/>
      </c>
      <c r="F194" s="38" t="str">
        <f>IF('Budget Issue #4 '!$J$6="","",'Budget Issue #4 '!$J$6)</f>
        <v/>
      </c>
      <c r="G194" s="38" t="str">
        <f>IF('Budget Issue #4 '!$J$4="","",'Budget Issue #4 '!$G$4)</f>
        <v/>
      </c>
      <c r="H194" s="38" t="str">
        <f>IF('Budget Issue #4 '!$G$6="","",'Budget Issue #4 '!$G$6)</f>
        <v/>
      </c>
      <c r="I194" s="38" t="str">
        <f>IF('Budget Issue #4 '!$J$4="","",'Budget Issue #4 '!$B$14)</f>
        <v/>
      </c>
      <c r="J194" s="38" t="str">
        <f>IF('Budget Issue #4 '!$J$4="","",'Budget Issue #4 '!$F$10)</f>
        <v/>
      </c>
      <c r="K194" s="38" t="str">
        <f>IF('Budget Issue #4 '!$J$4="","",'Budget Issue #4 '!$F$14)</f>
        <v/>
      </c>
      <c r="O194" s="38">
        <v>174</v>
      </c>
    </row>
    <row r="195" spans="1:15" x14ac:dyDescent="0.25">
      <c r="A195" s="38">
        <f t="shared" si="5"/>
        <v>0</v>
      </c>
      <c r="B195" s="38">
        <f t="shared" si="6"/>
        <v>27</v>
      </c>
      <c r="C195" s="38">
        <v>4</v>
      </c>
      <c r="D195" s="38" t="str">
        <f>IF('Budget Issue #4 '!$J$4="","",'Budget Issue #4 '!$C$23)</f>
        <v/>
      </c>
      <c r="E195" s="38" t="str">
        <f>IF('Budget Issue #4 '!$J$4="","",'Budget Issue #4 '!$J$4)</f>
        <v/>
      </c>
      <c r="F195" s="38" t="str">
        <f>IF('Budget Issue #4 '!$J$6="","",'Budget Issue #4 '!$J$6)</f>
        <v/>
      </c>
      <c r="G195" s="38" t="str">
        <f>IF('Budget Issue #4 '!$J$4="","",'Budget Issue #4 '!$G$4)</f>
        <v/>
      </c>
      <c r="H195" s="38" t="str">
        <f>IF('Budget Issue #4 '!$G$6="","",'Budget Issue #4 '!$G$6)</f>
        <v/>
      </c>
      <c r="I195" s="38" t="str">
        <f>IF('Budget Issue #4 '!$J$4="","",'Budget Issue #4 '!$B$15)</f>
        <v/>
      </c>
      <c r="J195" s="38" t="str">
        <f>IF('Budget Issue #4 '!$J$4="","",'Budget Issue #4 '!$F$10)</f>
        <v/>
      </c>
      <c r="K195" s="38" t="str">
        <f>IF('Budget Issue #4 '!$J$4="","",'Budget Issue #4 '!$F$15)</f>
        <v/>
      </c>
      <c r="O195" s="38">
        <v>175</v>
      </c>
    </row>
    <row r="196" spans="1:15" x14ac:dyDescent="0.25">
      <c r="A196" s="38">
        <f t="shared" si="5"/>
        <v>0</v>
      </c>
      <c r="B196" s="38">
        <f t="shared" si="6"/>
        <v>27</v>
      </c>
      <c r="C196" s="38">
        <v>4</v>
      </c>
      <c r="D196" s="38" t="str">
        <f>IF('Budget Issue #4 '!$J$4="","",'Budget Issue #4 '!$C$23)</f>
        <v/>
      </c>
      <c r="E196" s="38" t="str">
        <f>IF('Budget Issue #4 '!$J$4="","",'Budget Issue #4 '!$J$4)</f>
        <v/>
      </c>
      <c r="F196" s="38" t="str">
        <f>IF('Budget Issue #4 '!$J$6="","",'Budget Issue #4 '!$J$6)</f>
        <v/>
      </c>
      <c r="G196" s="38" t="str">
        <f>IF('Budget Issue #4 '!$J$4="","",'Budget Issue #4 '!$G$4)</f>
        <v/>
      </c>
      <c r="H196" s="38" t="str">
        <f>IF('Budget Issue #4 '!$G$6="","",'Budget Issue #4 '!$G$6)</f>
        <v/>
      </c>
      <c r="I196" s="38" t="str">
        <f>IF('Budget Issue #4 '!$J$4="","",'Budget Issue #4 '!$B$16)</f>
        <v/>
      </c>
      <c r="J196" s="38" t="str">
        <f>IF('Budget Issue #4 '!$J$4="","",'Budget Issue #4 '!$F$10)</f>
        <v/>
      </c>
      <c r="K196" s="38" t="str">
        <f>IF('Budget Issue #4 '!$J$4="","",'Budget Issue #4 '!$F$16)</f>
        <v/>
      </c>
      <c r="O196" s="38">
        <v>176</v>
      </c>
    </row>
    <row r="197" spans="1:15" x14ac:dyDescent="0.25">
      <c r="A197" s="38">
        <f t="shared" si="5"/>
        <v>0</v>
      </c>
      <c r="B197" s="38">
        <f t="shared" si="6"/>
        <v>27</v>
      </c>
      <c r="C197" s="38">
        <v>4</v>
      </c>
      <c r="D197" s="38" t="str">
        <f>IF('Budget Issue #4 '!$J$4="","",'Budget Issue #4 '!$C$23)</f>
        <v/>
      </c>
      <c r="E197" s="38" t="str">
        <f>IF('Budget Issue #4 '!$J$4="","",'Budget Issue #4 '!$J$4)</f>
        <v/>
      </c>
      <c r="F197" s="38" t="str">
        <f>IF('Budget Issue #4 '!$J$6="","",'Budget Issue #4 '!$J$6)</f>
        <v/>
      </c>
      <c r="G197" s="38" t="str">
        <f>IF('Budget Issue #4 '!$J$4="","",'Budget Issue #4 '!$G$4)</f>
        <v/>
      </c>
      <c r="H197" s="38" t="str">
        <f>IF('Budget Issue #4 '!$G$6="","",'Budget Issue #4 '!$G$6)</f>
        <v/>
      </c>
      <c r="I197" s="38" t="str">
        <f>IF('Budget Issue #4 '!$J$4="","",'Budget Issue #4 '!$B$11)</f>
        <v/>
      </c>
      <c r="J197" s="38" t="str">
        <f>IF('Budget Issue #4 '!$J$4="","",'Budget Issue #4 '!$G$10)</f>
        <v/>
      </c>
      <c r="K197" s="38" t="str">
        <f>IF('Budget Issue #4 '!$J$4="","",'Budget Issue #4 '!$G$11)</f>
        <v/>
      </c>
      <c r="O197" s="38">
        <v>177</v>
      </c>
    </row>
    <row r="198" spans="1:15" x14ac:dyDescent="0.25">
      <c r="A198" s="38">
        <f t="shared" si="5"/>
        <v>0</v>
      </c>
      <c r="B198" s="38">
        <f t="shared" si="6"/>
        <v>27</v>
      </c>
      <c r="C198" s="38">
        <v>4</v>
      </c>
      <c r="D198" s="38" t="str">
        <f>IF('Budget Issue #4 '!$J$4="","",'Budget Issue #4 '!$C$23)</f>
        <v/>
      </c>
      <c r="E198" s="38" t="str">
        <f>IF('Budget Issue #4 '!$J$4="","",'Budget Issue #4 '!$J$4)</f>
        <v/>
      </c>
      <c r="F198" s="38" t="str">
        <f>IF('Budget Issue #4 '!$J$6="","",'Budget Issue #4 '!$J$6)</f>
        <v/>
      </c>
      <c r="G198" s="38" t="str">
        <f>IF('Budget Issue #4 '!$J$4="","",'Budget Issue #4 '!$G$4)</f>
        <v/>
      </c>
      <c r="H198" s="38" t="str">
        <f>IF('Budget Issue #4 '!$G$6="","",'Budget Issue #4 '!$G$6)</f>
        <v/>
      </c>
      <c r="I198" s="38" t="str">
        <f>IF('Budget Issue #4 '!$J$4="","",'Budget Issue #4 '!$B$13)</f>
        <v/>
      </c>
      <c r="J198" s="38" t="str">
        <f>IF('Budget Issue #4 '!$J$4="","",'Budget Issue #4 '!$G$10)</f>
        <v/>
      </c>
      <c r="K198" s="38" t="str">
        <f>IF('Budget Issue #4 '!$J$4="","",'Budget Issue #4 '!$G$13)</f>
        <v/>
      </c>
      <c r="O198" s="38">
        <v>178</v>
      </c>
    </row>
    <row r="199" spans="1:15" x14ac:dyDescent="0.25">
      <c r="A199" s="38">
        <f t="shared" si="5"/>
        <v>0</v>
      </c>
      <c r="B199" s="38">
        <f t="shared" si="6"/>
        <v>27</v>
      </c>
      <c r="C199" s="38">
        <v>4</v>
      </c>
      <c r="D199" s="38" t="str">
        <f>IF('Budget Issue #4 '!$J$4="","",'Budget Issue #4 '!$C$23)</f>
        <v/>
      </c>
      <c r="E199" s="38" t="str">
        <f>IF('Budget Issue #4 '!$J$4="","",'Budget Issue #4 '!$J$4)</f>
        <v/>
      </c>
      <c r="F199" s="38" t="str">
        <f>IF('Budget Issue #4 '!$J$6="","",'Budget Issue #4 '!$J$6)</f>
        <v/>
      </c>
      <c r="G199" s="38" t="str">
        <f>IF('Budget Issue #4 '!$J$4="","",'Budget Issue #4 '!$G$4)</f>
        <v/>
      </c>
      <c r="H199" s="38" t="str">
        <f>IF('Budget Issue #4 '!$G$6="","",'Budget Issue #4 '!$G$6)</f>
        <v/>
      </c>
      <c r="I199" s="38" t="str">
        <f>IF('Budget Issue #4 '!$J$4="","",'Budget Issue #4 '!$B$14)</f>
        <v/>
      </c>
      <c r="J199" s="38" t="str">
        <f>IF('Budget Issue #4 '!$J$4="","",'Budget Issue #4 '!$G$10)</f>
        <v/>
      </c>
      <c r="K199" s="38" t="str">
        <f>IF('Budget Issue #4 '!$J$4="","",'Budget Issue #4 '!$G$14)</f>
        <v/>
      </c>
      <c r="O199" s="38">
        <v>179</v>
      </c>
    </row>
    <row r="200" spans="1:15" x14ac:dyDescent="0.25">
      <c r="A200" s="38">
        <f t="shared" si="5"/>
        <v>0</v>
      </c>
      <c r="B200" s="38">
        <f t="shared" si="6"/>
        <v>27</v>
      </c>
      <c r="C200" s="38">
        <v>4</v>
      </c>
      <c r="D200" s="38" t="str">
        <f>IF('Budget Issue #4 '!$J$4="","",'Budget Issue #4 '!$C$23)</f>
        <v/>
      </c>
      <c r="E200" s="38" t="str">
        <f>IF('Budget Issue #4 '!$J$4="","",'Budget Issue #4 '!$J$4)</f>
        <v/>
      </c>
      <c r="F200" s="38" t="str">
        <f>IF('Budget Issue #4 '!$J$6="","",'Budget Issue #4 '!$J$6)</f>
        <v/>
      </c>
      <c r="G200" s="38" t="str">
        <f>IF('Budget Issue #4 '!$J$4="","",'Budget Issue #4 '!$G$4)</f>
        <v/>
      </c>
      <c r="H200" s="38" t="str">
        <f>IF('Budget Issue #4 '!$G$6="","",'Budget Issue #4 '!$G$6)</f>
        <v/>
      </c>
      <c r="I200" s="38" t="str">
        <f>IF('Budget Issue #4 '!$J$4="","",'Budget Issue #4 '!$B$15)</f>
        <v/>
      </c>
      <c r="J200" s="38" t="str">
        <f>IF('Budget Issue #4 '!$J$4="","",'Budget Issue #4 '!$G$10)</f>
        <v/>
      </c>
      <c r="K200" s="38" t="str">
        <f>IF('Budget Issue #4 '!$J$4="","",'Budget Issue #4 '!$G$15)</f>
        <v/>
      </c>
      <c r="O200" s="38">
        <v>180</v>
      </c>
    </row>
    <row r="201" spans="1:15" x14ac:dyDescent="0.25">
      <c r="A201" s="38">
        <f t="shared" si="5"/>
        <v>0</v>
      </c>
      <c r="B201" s="38">
        <f t="shared" si="6"/>
        <v>27</v>
      </c>
      <c r="C201" s="38">
        <v>4</v>
      </c>
      <c r="D201" s="38" t="str">
        <f>IF('Budget Issue #4 '!$J$4="","",'Budget Issue #4 '!$C$23)</f>
        <v/>
      </c>
      <c r="E201" s="38" t="str">
        <f>IF('Budget Issue #4 '!$J$4="","",'Budget Issue #4 '!$J$4)</f>
        <v/>
      </c>
      <c r="F201" s="38" t="str">
        <f>IF('Budget Issue #4 '!$J$6="","",'Budget Issue #4 '!$J$6)</f>
        <v/>
      </c>
      <c r="G201" s="38" t="str">
        <f>IF('Budget Issue #4 '!$J$4="","",'Budget Issue #4 '!$G$4)</f>
        <v/>
      </c>
      <c r="H201" s="38" t="str">
        <f>IF('Budget Issue #4 '!$G$6="","",'Budget Issue #4 '!$G$6)</f>
        <v/>
      </c>
      <c r="I201" s="38" t="str">
        <f>IF('Budget Issue #4 '!$J$4="","",'Budget Issue #4 '!$B$16)</f>
        <v/>
      </c>
      <c r="J201" s="38" t="str">
        <f>IF('Budget Issue #4 '!$J$4="","",'Budget Issue #4 '!$G$10)</f>
        <v/>
      </c>
      <c r="K201" s="38" t="str">
        <f>IF('Budget Issue #4 '!$J$4="","",'Budget Issue #4 '!$G$16)</f>
        <v/>
      </c>
      <c r="O201" s="38">
        <v>181</v>
      </c>
    </row>
    <row r="202" spans="1:15" x14ac:dyDescent="0.25">
      <c r="A202" s="38">
        <f t="shared" si="5"/>
        <v>0</v>
      </c>
      <c r="B202" s="38">
        <f t="shared" si="6"/>
        <v>27</v>
      </c>
      <c r="C202" s="38">
        <v>4</v>
      </c>
      <c r="D202" s="38" t="str">
        <f>IF('Budget Issue #4 '!$J$4="","",'Budget Issue #4 '!$C$23)</f>
        <v/>
      </c>
      <c r="E202" s="38" t="str">
        <f>IF('Budget Issue #4 '!$J$4="","",'Budget Issue #4 '!$J$4)</f>
        <v/>
      </c>
      <c r="F202" s="38" t="str">
        <f>IF('Budget Issue #4 '!$J$6="","",'Budget Issue #4 '!$J$6)</f>
        <v/>
      </c>
      <c r="G202" s="38" t="str">
        <f>IF('Budget Issue #4 '!$J$4="","",'Budget Issue #4 '!$G$4)</f>
        <v/>
      </c>
      <c r="H202" s="38" t="str">
        <f>IF('Budget Issue #4 '!$G$6="","",'Budget Issue #4 '!$G$6)</f>
        <v/>
      </c>
      <c r="I202" s="38" t="str">
        <f>IF('Budget Issue #4 '!$J$4="","",'Budget Issue #4 '!$B$11)</f>
        <v/>
      </c>
      <c r="J202" s="38" t="str">
        <f>IF('Budget Issue #4 '!$J$4="","",'Budget Issue #4 '!$H$10)</f>
        <v/>
      </c>
      <c r="K202" s="38" t="str">
        <f>IF('Budget Issue #4 '!$J$4="","",'Budget Issue #4 '!$H$11)</f>
        <v/>
      </c>
      <c r="O202" s="38">
        <v>182</v>
      </c>
    </row>
    <row r="203" spans="1:15" x14ac:dyDescent="0.25">
      <c r="A203" s="38">
        <f t="shared" si="5"/>
        <v>0</v>
      </c>
      <c r="B203" s="38">
        <f t="shared" si="6"/>
        <v>27</v>
      </c>
      <c r="C203" s="38">
        <v>4</v>
      </c>
      <c r="D203" s="38" t="str">
        <f>IF('Budget Issue #4 '!$J$4="","",'Budget Issue #4 '!$C$23)</f>
        <v/>
      </c>
      <c r="E203" s="38" t="str">
        <f>IF('Budget Issue #4 '!$J$4="","",'Budget Issue #4 '!$J$4)</f>
        <v/>
      </c>
      <c r="F203" s="38" t="str">
        <f>IF('Budget Issue #4 '!$J$6="","",'Budget Issue #4 '!$J$6)</f>
        <v/>
      </c>
      <c r="G203" s="38" t="str">
        <f>IF('Budget Issue #4 '!$J$4="","",'Budget Issue #4 '!$G$4)</f>
        <v/>
      </c>
      <c r="H203" s="38" t="str">
        <f>IF('Budget Issue #4 '!$G$6="","",'Budget Issue #4 '!$G$6)</f>
        <v/>
      </c>
      <c r="I203" s="38" t="str">
        <f>IF('Budget Issue #4 '!$J$4="","",'Budget Issue #4 '!$B$13)</f>
        <v/>
      </c>
      <c r="J203" s="38" t="str">
        <f>IF('Budget Issue #4 '!$J$4="","",'Budget Issue #4 '!$H$10)</f>
        <v/>
      </c>
      <c r="K203" s="38" t="str">
        <f>IF('Budget Issue #4 '!$J$4="","",'Budget Issue #4 '!$H$13)</f>
        <v/>
      </c>
      <c r="O203" s="38">
        <v>183</v>
      </c>
    </row>
    <row r="204" spans="1:15" x14ac:dyDescent="0.25">
      <c r="A204" s="38">
        <f t="shared" si="5"/>
        <v>0</v>
      </c>
      <c r="B204" s="38">
        <f t="shared" si="6"/>
        <v>27</v>
      </c>
      <c r="C204" s="38">
        <v>4</v>
      </c>
      <c r="D204" s="38" t="str">
        <f>IF('Budget Issue #4 '!$J$4="","",'Budget Issue #4 '!$C$23)</f>
        <v/>
      </c>
      <c r="E204" s="38" t="str">
        <f>IF('Budget Issue #4 '!$J$4="","",'Budget Issue #4 '!$J$4)</f>
        <v/>
      </c>
      <c r="F204" s="38" t="str">
        <f>IF('Budget Issue #4 '!$J$6="","",'Budget Issue #4 '!$J$6)</f>
        <v/>
      </c>
      <c r="G204" s="38" t="str">
        <f>IF('Budget Issue #4 '!$J$4="","",'Budget Issue #4 '!$G$4)</f>
        <v/>
      </c>
      <c r="H204" s="38" t="str">
        <f>IF('Budget Issue #4 '!$G$6="","",'Budget Issue #4 '!$G$6)</f>
        <v/>
      </c>
      <c r="I204" s="38" t="str">
        <f>IF('Budget Issue #4 '!$J$4="","",'Budget Issue #4 '!$B$14)</f>
        <v/>
      </c>
      <c r="J204" s="38" t="str">
        <f>IF('Budget Issue #4 '!$J$4="","",'Budget Issue #4 '!$H$10)</f>
        <v/>
      </c>
      <c r="K204" s="38" t="str">
        <f>IF('Budget Issue #4 '!$J$4="","",'Budget Issue #4 '!$H$14)</f>
        <v/>
      </c>
      <c r="O204" s="38">
        <v>184</v>
      </c>
    </row>
    <row r="205" spans="1:15" x14ac:dyDescent="0.25">
      <c r="A205" s="38">
        <f t="shared" si="5"/>
        <v>0</v>
      </c>
      <c r="B205" s="38">
        <f t="shared" si="6"/>
        <v>27</v>
      </c>
      <c r="C205" s="38">
        <v>4</v>
      </c>
      <c r="D205" s="38" t="str">
        <f>IF('Budget Issue #4 '!$J$4="","",'Budget Issue #4 '!$C$23)</f>
        <v/>
      </c>
      <c r="E205" s="38" t="str">
        <f>IF('Budget Issue #4 '!$J$4="","",'Budget Issue #4 '!$J$4)</f>
        <v/>
      </c>
      <c r="F205" s="38" t="str">
        <f>IF('Budget Issue #4 '!$J$6="","",'Budget Issue #4 '!$J$6)</f>
        <v/>
      </c>
      <c r="G205" s="38" t="str">
        <f>IF('Budget Issue #4 '!$J$4="","",'Budget Issue #4 '!$G$4)</f>
        <v/>
      </c>
      <c r="H205" s="38" t="str">
        <f>IF('Budget Issue #4 '!$G$6="","",'Budget Issue #4 '!$G$6)</f>
        <v/>
      </c>
      <c r="I205" s="38" t="str">
        <f>IF('Budget Issue #4 '!$J$4="","",'Budget Issue #4 '!$B$15)</f>
        <v/>
      </c>
      <c r="J205" s="38" t="str">
        <f>IF('Budget Issue #4 '!$J$4="","",'Budget Issue #4 '!$H$10)</f>
        <v/>
      </c>
      <c r="K205" s="38" t="str">
        <f>IF('Budget Issue #4 '!$J$4="","",'Budget Issue #4 '!$H$15)</f>
        <v/>
      </c>
      <c r="O205" s="38">
        <v>185</v>
      </c>
    </row>
    <row r="206" spans="1:15" x14ac:dyDescent="0.25">
      <c r="A206" s="38">
        <f t="shared" si="5"/>
        <v>0</v>
      </c>
      <c r="B206" s="38">
        <f t="shared" si="6"/>
        <v>27</v>
      </c>
      <c r="C206" s="38">
        <v>4</v>
      </c>
      <c r="D206" s="38" t="str">
        <f>IF('Budget Issue #4 '!$J$4="","",'Budget Issue #4 '!$C$23)</f>
        <v/>
      </c>
      <c r="E206" s="38" t="str">
        <f>IF('Budget Issue #4 '!$J$4="","",'Budget Issue #4 '!$J$4)</f>
        <v/>
      </c>
      <c r="F206" s="38" t="str">
        <f>IF('Budget Issue #4 '!$J$6="","",'Budget Issue #4 '!$J$6)</f>
        <v/>
      </c>
      <c r="G206" s="38" t="str">
        <f>IF('Budget Issue #4 '!$J$4="","",'Budget Issue #4 '!$G$4)</f>
        <v/>
      </c>
      <c r="H206" s="38" t="str">
        <f>IF('Budget Issue #4 '!$G$6="","",'Budget Issue #4 '!$G$6)</f>
        <v/>
      </c>
      <c r="I206" s="38" t="str">
        <f>IF('Budget Issue #4 '!$J$4="","",'Budget Issue #4 '!$B$16)</f>
        <v/>
      </c>
      <c r="J206" s="38" t="str">
        <f>IF('Budget Issue #4 '!$J$4="","",'Budget Issue #4 '!$H$10)</f>
        <v/>
      </c>
      <c r="K206" s="38" t="str">
        <f>IF('Budget Issue #4 '!$J$4="","",'Budget Issue #4 '!$H$16)</f>
        <v/>
      </c>
      <c r="O206" s="38">
        <v>186</v>
      </c>
    </row>
    <row r="207" spans="1:15" x14ac:dyDescent="0.25">
      <c r="A207" s="38">
        <f t="shared" si="5"/>
        <v>0</v>
      </c>
      <c r="B207" s="38">
        <f t="shared" si="6"/>
        <v>27</v>
      </c>
      <c r="C207" s="38">
        <v>4</v>
      </c>
      <c r="D207" s="38" t="str">
        <f>IF('Budget Issue #4 '!$J$4="","",'Budget Issue #4 '!$C$23)</f>
        <v/>
      </c>
      <c r="E207" s="38" t="str">
        <f>IF('Budget Issue #4 '!$J$4="","",'Budget Issue #4 '!$J$4)</f>
        <v/>
      </c>
      <c r="F207" s="38" t="str">
        <f>IF('Budget Issue #4 '!$J$6="","",'Budget Issue #4 '!$J$6)</f>
        <v/>
      </c>
      <c r="G207" s="38" t="str">
        <f>IF('Budget Issue #4 '!$J$4="","",'Budget Issue #4 '!$G$4)</f>
        <v/>
      </c>
      <c r="H207" s="38" t="str">
        <f>IF('Budget Issue #4 '!$G$6="","",'Budget Issue #4 '!$G$6)</f>
        <v/>
      </c>
      <c r="I207" s="38" t="str">
        <f>IF('Budget Issue #4 '!$J$4="","",'Budget Issue #4 '!$B$11)</f>
        <v/>
      </c>
      <c r="J207" s="38" t="str">
        <f>IF('Budget Issue #4 '!$J$4="","",'Budget Issue #4 '!$I$10)</f>
        <v/>
      </c>
      <c r="K207" s="38" t="str">
        <f>IF('Budget Issue #4 '!$J$4="","",'Budget Issue #4 '!$I$11)</f>
        <v/>
      </c>
      <c r="O207" s="38">
        <v>187</v>
      </c>
    </row>
    <row r="208" spans="1:15" x14ac:dyDescent="0.25">
      <c r="A208" s="38">
        <f t="shared" si="5"/>
        <v>0</v>
      </c>
      <c r="B208" s="38">
        <f t="shared" si="6"/>
        <v>27</v>
      </c>
      <c r="C208" s="38">
        <v>4</v>
      </c>
      <c r="D208" s="38" t="str">
        <f>IF('Budget Issue #4 '!$J$4="","",'Budget Issue #4 '!$C$23)</f>
        <v/>
      </c>
      <c r="E208" s="38" t="str">
        <f>IF('Budget Issue #4 '!$J$4="","",'Budget Issue #4 '!$J$4)</f>
        <v/>
      </c>
      <c r="F208" s="38" t="str">
        <f>IF('Budget Issue #4 '!$J$6="","",'Budget Issue #4 '!$J$6)</f>
        <v/>
      </c>
      <c r="G208" s="38" t="str">
        <f>IF('Budget Issue #4 '!$J$4="","",'Budget Issue #4 '!$G$4)</f>
        <v/>
      </c>
      <c r="H208" s="38" t="str">
        <f>IF('Budget Issue #4 '!$G$6="","",'Budget Issue #4 '!$G$6)</f>
        <v/>
      </c>
      <c r="I208" s="38" t="str">
        <f>IF('Budget Issue #4 '!$J$4="","",'Budget Issue #4 '!$B$13)</f>
        <v/>
      </c>
      <c r="J208" s="38" t="str">
        <f>IF('Budget Issue #4 '!$J$4="","",'Budget Issue #4 '!$I$10)</f>
        <v/>
      </c>
      <c r="K208" s="38" t="str">
        <f>IF('Budget Issue #4 '!$J$4="","",'Budget Issue #4 '!$I$13)</f>
        <v/>
      </c>
      <c r="O208" s="38">
        <v>188</v>
      </c>
    </row>
    <row r="209" spans="1:15" x14ac:dyDescent="0.25">
      <c r="A209" s="38">
        <f t="shared" si="5"/>
        <v>0</v>
      </c>
      <c r="B209" s="38">
        <f t="shared" si="6"/>
        <v>27</v>
      </c>
      <c r="C209" s="38">
        <v>4</v>
      </c>
      <c r="D209" s="38" t="str">
        <f>IF('Budget Issue #4 '!$J$4="","",'Budget Issue #4 '!$C$23)</f>
        <v/>
      </c>
      <c r="E209" s="38" t="str">
        <f>IF('Budget Issue #4 '!$J$4="","",'Budget Issue #4 '!$J$4)</f>
        <v/>
      </c>
      <c r="F209" s="38" t="str">
        <f>IF('Budget Issue #4 '!$J$6="","",'Budget Issue #4 '!$J$6)</f>
        <v/>
      </c>
      <c r="G209" s="38" t="str">
        <f>IF('Budget Issue #4 '!$J$4="","",'Budget Issue #4 '!$G$4)</f>
        <v/>
      </c>
      <c r="H209" s="38" t="str">
        <f>IF('Budget Issue #4 '!$G$6="","",'Budget Issue #4 '!$G$6)</f>
        <v/>
      </c>
      <c r="I209" s="38" t="str">
        <f>IF('Budget Issue #4 '!$J$4="","",'Budget Issue #4 '!$B$14)</f>
        <v/>
      </c>
      <c r="J209" s="38" t="str">
        <f>IF('Budget Issue #4 '!$J$4="","",'Budget Issue #4 '!$I$10)</f>
        <v/>
      </c>
      <c r="K209" s="38" t="str">
        <f>IF('Budget Issue #4 '!$J$4="","",'Budget Issue #4 '!$I$14)</f>
        <v/>
      </c>
      <c r="O209" s="38">
        <v>189</v>
      </c>
    </row>
    <row r="210" spans="1:15" x14ac:dyDescent="0.25">
      <c r="A210" s="38">
        <f t="shared" si="5"/>
        <v>0</v>
      </c>
      <c r="B210" s="38">
        <f t="shared" si="6"/>
        <v>27</v>
      </c>
      <c r="C210" s="38">
        <v>4</v>
      </c>
      <c r="D210" s="38" t="str">
        <f>IF('Budget Issue #4 '!$J$4="","",'Budget Issue #4 '!$C$23)</f>
        <v/>
      </c>
      <c r="E210" s="38" t="str">
        <f>IF('Budget Issue #4 '!$J$4="","",'Budget Issue #4 '!$J$4)</f>
        <v/>
      </c>
      <c r="F210" s="38" t="str">
        <f>IF('Budget Issue #4 '!$J$6="","",'Budget Issue #4 '!$J$6)</f>
        <v/>
      </c>
      <c r="G210" s="38" t="str">
        <f>IF('Budget Issue #4 '!$J$4="","",'Budget Issue #4 '!$G$4)</f>
        <v/>
      </c>
      <c r="H210" s="38" t="str">
        <f>IF('Budget Issue #4 '!$G$6="","",'Budget Issue #4 '!$G$6)</f>
        <v/>
      </c>
      <c r="I210" s="38" t="str">
        <f>IF('Budget Issue #4 '!$J$4="","",'Budget Issue #4 '!$B$15)</f>
        <v/>
      </c>
      <c r="J210" s="38" t="str">
        <f>IF('Budget Issue #4 '!$J$4="","",'Budget Issue #4 '!$I$10)</f>
        <v/>
      </c>
      <c r="K210" s="38" t="str">
        <f>IF('Budget Issue #4 '!$J$4="","",'Budget Issue #4 '!$I$15)</f>
        <v/>
      </c>
      <c r="O210" s="38">
        <v>190</v>
      </c>
    </row>
    <row r="211" spans="1:15" x14ac:dyDescent="0.25">
      <c r="A211" s="38">
        <f t="shared" si="5"/>
        <v>0</v>
      </c>
      <c r="B211" s="38">
        <f t="shared" si="6"/>
        <v>27</v>
      </c>
      <c r="C211" s="38">
        <v>4</v>
      </c>
      <c r="D211" s="38" t="str">
        <f>IF('Budget Issue #4 '!$J$4="","",'Budget Issue #4 '!$C$23)</f>
        <v/>
      </c>
      <c r="E211" s="38" t="str">
        <f>IF('Budget Issue #4 '!$J$4="","",'Budget Issue #4 '!$J$4)</f>
        <v/>
      </c>
      <c r="F211" s="38" t="str">
        <f>IF('Budget Issue #4 '!$J$6="","",'Budget Issue #4 '!$J$6)</f>
        <v/>
      </c>
      <c r="G211" s="38" t="str">
        <f>IF('Budget Issue #4 '!$J$4="","",'Budget Issue #4 '!$G$4)</f>
        <v/>
      </c>
      <c r="H211" s="38" t="str">
        <f>IF('Budget Issue #4 '!$G$6="","",'Budget Issue #4 '!$G$6)</f>
        <v/>
      </c>
      <c r="I211" s="38" t="str">
        <f>IF('Budget Issue #4 '!$J$4="","",'Budget Issue #4 '!$B$16)</f>
        <v/>
      </c>
      <c r="J211" s="38" t="str">
        <f>IF('Budget Issue #4 '!$J$4="","",'Budget Issue #4 '!$I$10)</f>
        <v/>
      </c>
      <c r="K211" s="38" t="str">
        <f>IF('Budget Issue #4 '!$J$4="","",'Budget Issue #4 '!$I$16)</f>
        <v/>
      </c>
      <c r="O211" s="38">
        <v>191</v>
      </c>
    </row>
    <row r="212" spans="1:15" x14ac:dyDescent="0.25">
      <c r="A212" s="38">
        <f t="shared" si="5"/>
        <v>0</v>
      </c>
      <c r="B212" s="38">
        <f t="shared" si="6"/>
        <v>27</v>
      </c>
      <c r="C212" s="38">
        <v>4</v>
      </c>
      <c r="D212" s="38" t="str">
        <f>IF('Budget Issue #4 '!$J$4="","",'Budget Issue #4 '!$C$23)</f>
        <v/>
      </c>
      <c r="E212" s="38" t="str">
        <f>IF('Budget Issue #4 '!$J$4="","",'Budget Issue #4 '!$J$4)</f>
        <v/>
      </c>
      <c r="F212" s="38" t="str">
        <f>IF('Budget Issue #4 '!$J$6="","",'Budget Issue #4 '!$J$6)</f>
        <v/>
      </c>
      <c r="G212" s="38" t="str">
        <f>IF('Budget Issue #4 '!$J$4="","",'Budget Issue #4 '!$G$4)</f>
        <v/>
      </c>
      <c r="H212" s="38" t="str">
        <f>IF('Budget Issue #4 '!$G$6="","",'Budget Issue #4 '!$G$6)</f>
        <v/>
      </c>
      <c r="I212" s="38" t="str">
        <f>IF('Budget Issue #4 '!$J$4="","",'Budget Issue #4 '!$B$11)</f>
        <v/>
      </c>
      <c r="J212" s="38" t="str">
        <f>IF('Budget Issue #4 '!$J$4="","",'Budget Issue #4 '!$J$10)</f>
        <v/>
      </c>
      <c r="K212" s="38" t="str">
        <f>IF('Budget Issue #4 '!$J$4="","",'Budget Issue #4 '!$J$11)</f>
        <v/>
      </c>
      <c r="O212" s="38">
        <v>192</v>
      </c>
    </row>
    <row r="213" spans="1:15" x14ac:dyDescent="0.25">
      <c r="A213" s="38">
        <f t="shared" si="5"/>
        <v>0</v>
      </c>
      <c r="B213" s="38">
        <f t="shared" si="6"/>
        <v>27</v>
      </c>
      <c r="C213" s="38">
        <v>4</v>
      </c>
      <c r="D213" s="38" t="str">
        <f>IF('Budget Issue #4 '!$J$4="","",'Budget Issue #4 '!$C$23)</f>
        <v/>
      </c>
      <c r="E213" s="38" t="str">
        <f>IF('Budget Issue #4 '!$J$4="","",'Budget Issue #4 '!$J$4)</f>
        <v/>
      </c>
      <c r="F213" s="38" t="str">
        <f>IF('Budget Issue #4 '!$J$6="","",'Budget Issue #4 '!$J$6)</f>
        <v/>
      </c>
      <c r="G213" s="38" t="str">
        <f>IF('Budget Issue #4 '!$J$4="","",'Budget Issue #4 '!$G$4)</f>
        <v/>
      </c>
      <c r="H213" s="38" t="str">
        <f>IF('Budget Issue #4 '!$G$6="","",'Budget Issue #4 '!$G$6)</f>
        <v/>
      </c>
      <c r="I213" s="38" t="str">
        <f>IF('Budget Issue #4 '!$J$4="","",'Budget Issue #4 '!$B$13)</f>
        <v/>
      </c>
      <c r="J213" s="38" t="str">
        <f>IF('Budget Issue #4 '!$J$4="","",'Budget Issue #4 '!$J$10)</f>
        <v/>
      </c>
      <c r="K213" s="38" t="str">
        <f>IF('Budget Issue #4 '!$J$4="","",'Budget Issue #4 '!$J$13)</f>
        <v/>
      </c>
      <c r="O213" s="38">
        <v>193</v>
      </c>
    </row>
    <row r="214" spans="1:15" x14ac:dyDescent="0.25">
      <c r="A214" s="38">
        <f t="shared" si="5"/>
        <v>0</v>
      </c>
      <c r="B214" s="38">
        <f t="shared" si="6"/>
        <v>27</v>
      </c>
      <c r="C214" s="38">
        <v>4</v>
      </c>
      <c r="D214" s="38" t="str">
        <f>IF('Budget Issue #4 '!$J$4="","",'Budget Issue #4 '!$C$23)</f>
        <v/>
      </c>
      <c r="E214" s="38" t="str">
        <f>IF('Budget Issue #4 '!$J$4="","",'Budget Issue #4 '!$J$4)</f>
        <v/>
      </c>
      <c r="F214" s="38" t="str">
        <f>IF('Budget Issue #4 '!$J$6="","",'Budget Issue #4 '!$J$6)</f>
        <v/>
      </c>
      <c r="G214" s="38" t="str">
        <f>IF('Budget Issue #4 '!$J$4="","",'Budget Issue #4 '!$G$4)</f>
        <v/>
      </c>
      <c r="H214" s="38" t="str">
        <f>IF('Budget Issue #4 '!$G$6="","",'Budget Issue #4 '!$G$6)</f>
        <v/>
      </c>
      <c r="I214" s="38" t="str">
        <f>IF('Budget Issue #4 '!$J$4="","",'Budget Issue #4 '!$B$14)</f>
        <v/>
      </c>
      <c r="J214" s="38" t="str">
        <f>IF('Budget Issue #4 '!$J$4="","",'Budget Issue #4 '!$J$10)</f>
        <v/>
      </c>
      <c r="K214" s="38" t="str">
        <f>IF('Budget Issue #4 '!$J$4="","",'Budget Issue #4 '!$J$14)</f>
        <v/>
      </c>
      <c r="O214" s="38">
        <v>194</v>
      </c>
    </row>
    <row r="215" spans="1:15" x14ac:dyDescent="0.25">
      <c r="A215" s="38">
        <f t="shared" si="5"/>
        <v>0</v>
      </c>
      <c r="B215" s="38">
        <f t="shared" si="6"/>
        <v>27</v>
      </c>
      <c r="C215" s="38">
        <v>4</v>
      </c>
      <c r="D215" s="38" t="str">
        <f>IF('Budget Issue #4 '!$J$4="","",'Budget Issue #4 '!$C$23)</f>
        <v/>
      </c>
      <c r="E215" s="38" t="str">
        <f>IF('Budget Issue #4 '!$J$4="","",'Budget Issue #4 '!$J$4)</f>
        <v/>
      </c>
      <c r="F215" s="38" t="str">
        <f>IF('Budget Issue #4 '!$J$6="","",'Budget Issue #4 '!$J$6)</f>
        <v/>
      </c>
      <c r="G215" s="38" t="str">
        <f>IF('Budget Issue #4 '!$J$4="","",'Budget Issue #4 '!$G$4)</f>
        <v/>
      </c>
      <c r="H215" s="38" t="str">
        <f>IF('Budget Issue #4 '!$G$6="","",'Budget Issue #4 '!$G$6)</f>
        <v/>
      </c>
      <c r="I215" s="38" t="str">
        <f>IF('Budget Issue #4 '!$J$4="","",'Budget Issue #4 '!$B$15)</f>
        <v/>
      </c>
      <c r="J215" s="38" t="str">
        <f>IF('Budget Issue #4 '!$J$4="","",'Budget Issue #4 '!$J$10)</f>
        <v/>
      </c>
      <c r="K215" s="38" t="str">
        <f>IF('Budget Issue #4 '!$J$4="","",'Budget Issue #4 '!$J$15)</f>
        <v/>
      </c>
      <c r="O215" s="38">
        <v>195</v>
      </c>
    </row>
    <row r="216" spans="1:15" x14ac:dyDescent="0.25">
      <c r="A216" s="38">
        <f t="shared" si="5"/>
        <v>0</v>
      </c>
      <c r="B216" s="38">
        <f t="shared" si="6"/>
        <v>27</v>
      </c>
      <c r="C216" s="38">
        <v>4</v>
      </c>
      <c r="D216" s="38" t="str">
        <f>IF('Budget Issue #4 '!$J$4="","",'Budget Issue #4 '!$C$23)</f>
        <v/>
      </c>
      <c r="E216" s="38" t="str">
        <f>IF('Budget Issue #4 '!$J$4="","",'Budget Issue #4 '!$J$4)</f>
        <v/>
      </c>
      <c r="F216" s="38" t="str">
        <f>IF('Budget Issue #4 '!$J$6="","",'Budget Issue #4 '!$J$6)</f>
        <v/>
      </c>
      <c r="G216" s="38" t="str">
        <f>IF('Budget Issue #4 '!$J$4="","",'Budget Issue #4 '!$G$4)</f>
        <v/>
      </c>
      <c r="H216" s="38" t="str">
        <f>IF('Budget Issue #4 '!$G$6="","",'Budget Issue #4 '!$G$6)</f>
        <v/>
      </c>
      <c r="I216" s="38" t="str">
        <f>IF('Budget Issue #4 '!$J$4="","",'Budget Issue #4 '!$B$16)</f>
        <v/>
      </c>
      <c r="J216" s="38" t="str">
        <f>IF('Budget Issue #4 '!$J$4="","",'Budget Issue #4 '!$J$10)</f>
        <v/>
      </c>
      <c r="K216" s="38" t="str">
        <f>IF('Budget Issue #4 '!$J$4="","",'Budget Issue #4 '!$J$16)</f>
        <v/>
      </c>
      <c r="O216" s="38">
        <v>196</v>
      </c>
    </row>
    <row r="217" spans="1:15" x14ac:dyDescent="0.25">
      <c r="A217" s="38">
        <f t="shared" si="5"/>
        <v>0</v>
      </c>
      <c r="B217" s="38">
        <f t="shared" si="6"/>
        <v>27</v>
      </c>
      <c r="C217" s="38">
        <v>4</v>
      </c>
      <c r="D217" s="38" t="str">
        <f>IF('Budget Issue #4 '!$J$4="","",'Budget Issue #4 '!$C$23)</f>
        <v/>
      </c>
      <c r="E217" s="38" t="str">
        <f>IF('Budget Issue #4 '!$J$4="","",'Budget Issue #4 '!$J$4)</f>
        <v/>
      </c>
      <c r="F217" s="38" t="str">
        <f>IF('Budget Issue #4 '!$J$6="","",'Budget Issue #4 '!$J$6)</f>
        <v/>
      </c>
      <c r="G217" s="38" t="str">
        <f>IF('Budget Issue #4 '!$J$4="","",'Budget Issue #4 '!$G$4)</f>
        <v/>
      </c>
      <c r="H217" s="38" t="str">
        <f>IF('Budget Issue #4 '!$G$6="","",'Budget Issue #4 '!$G$6)</f>
        <v/>
      </c>
      <c r="I217" s="38" t="str">
        <f>IF('Budget Issue #4 '!$J$4="","",'Budget Issue #4 '!$B$11)</f>
        <v/>
      </c>
      <c r="J217" s="38" t="str">
        <f>IF('Budget Issue #4 '!$J$4="","",'Budget Issue #4 '!$K$10)</f>
        <v/>
      </c>
      <c r="K217" s="38" t="str">
        <f>IF('Budget Issue #4 '!$J$4="","",'Budget Issue #4 '!$K$11)</f>
        <v/>
      </c>
      <c r="O217" s="38">
        <v>197</v>
      </c>
    </row>
    <row r="218" spans="1:15" x14ac:dyDescent="0.25">
      <c r="A218" s="38">
        <f t="shared" si="5"/>
        <v>0</v>
      </c>
      <c r="B218" s="38">
        <f t="shared" si="6"/>
        <v>27</v>
      </c>
      <c r="C218" s="38">
        <v>4</v>
      </c>
      <c r="D218" s="38" t="str">
        <f>IF('Budget Issue #4 '!$J$4="","",'Budget Issue #4 '!$C$23)</f>
        <v/>
      </c>
      <c r="E218" s="38" t="str">
        <f>IF('Budget Issue #4 '!$J$4="","",'Budget Issue #4 '!$J$4)</f>
        <v/>
      </c>
      <c r="F218" s="38" t="str">
        <f>IF('Budget Issue #4 '!$J$6="","",'Budget Issue #4 '!$J$6)</f>
        <v/>
      </c>
      <c r="G218" s="38" t="str">
        <f>IF('Budget Issue #4 '!$J$4="","",'Budget Issue #4 '!$G$4)</f>
        <v/>
      </c>
      <c r="H218" s="38" t="str">
        <f>IF('Budget Issue #4 '!$G$6="","",'Budget Issue #4 '!$G$6)</f>
        <v/>
      </c>
      <c r="I218" s="38" t="str">
        <f>IF('Budget Issue #4 '!$J$4="","",'Budget Issue #4 '!$B$13)</f>
        <v/>
      </c>
      <c r="J218" s="38" t="str">
        <f>IF('Budget Issue #4 '!$J$4="","",'Budget Issue #4 '!$K$10)</f>
        <v/>
      </c>
      <c r="K218" s="38" t="str">
        <f>IF('Budget Issue #4 '!$J$4="","",'Budget Issue #4 '!$K$13)</f>
        <v/>
      </c>
      <c r="O218" s="38">
        <v>198</v>
      </c>
    </row>
    <row r="219" spans="1:15" x14ac:dyDescent="0.25">
      <c r="A219" s="38">
        <f t="shared" si="5"/>
        <v>0</v>
      </c>
      <c r="B219" s="38">
        <f t="shared" si="6"/>
        <v>27</v>
      </c>
      <c r="C219" s="38">
        <v>4</v>
      </c>
      <c r="D219" s="38" t="str">
        <f>IF('Budget Issue #4 '!$J$4="","",'Budget Issue #4 '!$C$23)</f>
        <v/>
      </c>
      <c r="E219" s="38" t="str">
        <f>IF('Budget Issue #4 '!$J$4="","",'Budget Issue #4 '!$J$4)</f>
        <v/>
      </c>
      <c r="F219" s="38" t="str">
        <f>IF('Budget Issue #4 '!$J$6="","",'Budget Issue #4 '!$J$6)</f>
        <v/>
      </c>
      <c r="G219" s="38" t="str">
        <f>IF('Budget Issue #4 '!$J$4="","",'Budget Issue #4 '!$G$4)</f>
        <v/>
      </c>
      <c r="H219" s="38" t="str">
        <f>IF('Budget Issue #4 '!$G$6="","",'Budget Issue #4 '!$G$6)</f>
        <v/>
      </c>
      <c r="I219" s="38" t="str">
        <f>IF('Budget Issue #4 '!$J$4="","",'Budget Issue #4 '!$B$14)</f>
        <v/>
      </c>
      <c r="J219" s="38" t="str">
        <f>IF('Budget Issue #4 '!$J$4="","",'Budget Issue #4 '!$K$10)</f>
        <v/>
      </c>
      <c r="K219" s="38" t="str">
        <f>IF('Budget Issue #4 '!$J$4="","",'Budget Issue #4 '!$K$14)</f>
        <v/>
      </c>
      <c r="O219" s="38">
        <v>199</v>
      </c>
    </row>
    <row r="220" spans="1:15" x14ac:dyDescent="0.25">
      <c r="A220" s="38">
        <f t="shared" si="5"/>
        <v>0</v>
      </c>
      <c r="B220" s="38">
        <f t="shared" si="6"/>
        <v>27</v>
      </c>
      <c r="C220" s="38">
        <v>4</v>
      </c>
      <c r="D220" s="38" t="str">
        <f>IF('Budget Issue #4 '!$J$4="","",'Budget Issue #4 '!$C$23)</f>
        <v/>
      </c>
      <c r="E220" s="38" t="str">
        <f>IF('Budget Issue #4 '!$J$4="","",'Budget Issue #4 '!$J$4)</f>
        <v/>
      </c>
      <c r="F220" s="38" t="str">
        <f>IF('Budget Issue #4 '!$J$6="","",'Budget Issue #4 '!$J$6)</f>
        <v/>
      </c>
      <c r="G220" s="38" t="str">
        <f>IF('Budget Issue #4 '!$J$4="","",'Budget Issue #4 '!$G$4)</f>
        <v/>
      </c>
      <c r="H220" s="38" t="str">
        <f>IF('Budget Issue #4 '!$G$6="","",'Budget Issue #4 '!$G$6)</f>
        <v/>
      </c>
      <c r="I220" s="38" t="str">
        <f>IF('Budget Issue #4 '!$J$4="","",'Budget Issue #4 '!$B$15)</f>
        <v/>
      </c>
      <c r="J220" s="38" t="str">
        <f>IF('Budget Issue #4 '!$J$4="","",'Budget Issue #4 '!$K$10)</f>
        <v/>
      </c>
      <c r="K220" s="38" t="str">
        <f>IF('Budget Issue #4 '!$J$4="","",'Budget Issue #4 '!$K$15)</f>
        <v/>
      </c>
      <c r="O220" s="38">
        <v>200</v>
      </c>
    </row>
    <row r="221" spans="1:15" x14ac:dyDescent="0.25">
      <c r="A221" s="38">
        <f t="shared" ref="A221:A288" si="8">IFERROR($A$21,"")</f>
        <v>0</v>
      </c>
      <c r="B221" s="38">
        <f t="shared" ref="B221:B288" si="9">IFERROR($B$21,"")</f>
        <v>27</v>
      </c>
      <c r="C221" s="38">
        <v>4</v>
      </c>
      <c r="D221" s="38" t="str">
        <f>IF('Budget Issue #4 '!$J$4="","",'Budget Issue #4 '!$C$23)</f>
        <v/>
      </c>
      <c r="E221" s="38" t="str">
        <f>IF('Budget Issue #4 '!$J$4="","",'Budget Issue #4 '!$J$4)</f>
        <v/>
      </c>
      <c r="F221" s="38" t="str">
        <f>IF('Budget Issue #4 '!$J$6="","",'Budget Issue #4 '!$J$6)</f>
        <v/>
      </c>
      <c r="G221" s="38" t="str">
        <f>IF('Budget Issue #4 '!$J$4="","",'Budget Issue #4 '!$G$4)</f>
        <v/>
      </c>
      <c r="H221" s="38" t="str">
        <f>IF('Budget Issue #4 '!$G$6="","",'Budget Issue #4 '!$G$6)</f>
        <v/>
      </c>
      <c r="I221" s="38" t="str">
        <f>IF('Budget Issue #4 '!$J$4="","",'Budget Issue #4 '!$B$16)</f>
        <v/>
      </c>
      <c r="J221" s="38" t="str">
        <f>IF('Budget Issue #4 '!$J$4="","",'Budget Issue #4 '!$K$10)</f>
        <v/>
      </c>
      <c r="K221" s="38" t="str">
        <f>IF('Budget Issue #4 '!$J$4="","",'Budget Issue #4 '!$K$16)</f>
        <v/>
      </c>
      <c r="O221" s="38">
        <v>201</v>
      </c>
    </row>
    <row r="222" spans="1:15" x14ac:dyDescent="0.25">
      <c r="A222" s="38">
        <f t="shared" si="8"/>
        <v>0</v>
      </c>
      <c r="B222" s="38">
        <f t="shared" si="9"/>
        <v>27</v>
      </c>
      <c r="C222" s="38">
        <v>4</v>
      </c>
      <c r="D222" s="38" t="str">
        <f>IF('Budget Issue #4 '!$J$4="","",'Budget Issue #4 '!$C$23)</f>
        <v/>
      </c>
      <c r="E222" s="38" t="str">
        <f>IF('Budget Issue #4 '!$J$4="","",'Budget Issue #4 '!$J$4)</f>
        <v/>
      </c>
      <c r="F222" s="38" t="str">
        <f>IF('Budget Issue #4 '!$J$6="","",'Budget Issue #4 '!$J$6)</f>
        <v/>
      </c>
      <c r="G222" s="38" t="str">
        <f>IF('Budget Issue #4 '!$J$4="","",'Budget Issue #4 '!$G$4)</f>
        <v/>
      </c>
      <c r="H222" s="38" t="str">
        <f>IF('Budget Issue #4 '!$G$6="","",'Budget Issue #4 '!$G$6)</f>
        <v/>
      </c>
      <c r="I222" s="38" t="str">
        <f>IF('Budget Issue #4 '!$J$4="","",'Budget Issue #4 '!$B$11)</f>
        <v/>
      </c>
      <c r="J222" s="38" t="str">
        <f>IF('Budget Issue #4 '!$J$4="","",'Budget Issue #4 '!$L$10)</f>
        <v/>
      </c>
      <c r="K222" s="38" t="str">
        <f>IF('Budget Issue #4 '!$J$4="","",'Budget Issue #4 '!$L$11)</f>
        <v/>
      </c>
      <c r="O222" s="38">
        <v>202</v>
      </c>
    </row>
    <row r="223" spans="1:15" x14ac:dyDescent="0.25">
      <c r="A223" s="38">
        <f t="shared" si="8"/>
        <v>0</v>
      </c>
      <c r="B223" s="38">
        <f t="shared" si="9"/>
        <v>27</v>
      </c>
      <c r="C223" s="38">
        <v>4</v>
      </c>
      <c r="D223" s="38" t="str">
        <f>IF('Budget Issue #4 '!$J$4="","",'Budget Issue #4 '!$C$23)</f>
        <v/>
      </c>
      <c r="E223" s="38" t="str">
        <f>IF('Budget Issue #4 '!$J$4="","",'Budget Issue #4 '!$J$4)</f>
        <v/>
      </c>
      <c r="F223" s="38" t="str">
        <f>IF('Budget Issue #4 '!$J$6="","",'Budget Issue #4 '!$J$6)</f>
        <v/>
      </c>
      <c r="G223" s="38" t="str">
        <f>IF('Budget Issue #4 '!$J$4="","",'Budget Issue #4 '!$G$4)</f>
        <v/>
      </c>
      <c r="H223" s="38" t="str">
        <f>IF('Budget Issue #4 '!$G$6="","",'Budget Issue #4 '!$G$6)</f>
        <v/>
      </c>
      <c r="I223" s="38" t="str">
        <f>IF('Budget Issue #4 '!$J$4="","",'Budget Issue #4 '!$B$13)</f>
        <v/>
      </c>
      <c r="J223" s="38" t="str">
        <f>IF('Budget Issue #4 '!$J$4="","",'Budget Issue #4 '!$L$10)</f>
        <v/>
      </c>
      <c r="K223" s="38" t="str">
        <f>IF('Budget Issue #4 '!$J$4="","",'Budget Issue #4 '!$L$13)</f>
        <v/>
      </c>
      <c r="O223" s="38">
        <v>203</v>
      </c>
    </row>
    <row r="224" spans="1:15" x14ac:dyDescent="0.25">
      <c r="A224" s="38">
        <f t="shared" si="8"/>
        <v>0</v>
      </c>
      <c r="B224" s="38">
        <f t="shared" si="9"/>
        <v>27</v>
      </c>
      <c r="C224" s="38">
        <v>4</v>
      </c>
      <c r="D224" s="38" t="str">
        <f>IF('Budget Issue #4 '!$J$4="","",'Budget Issue #4 '!$C$23)</f>
        <v/>
      </c>
      <c r="E224" s="38" t="str">
        <f>IF('Budget Issue #4 '!$J$4="","",'Budget Issue #4 '!$J$4)</f>
        <v/>
      </c>
      <c r="F224" s="38" t="str">
        <f>IF('Budget Issue #4 '!$J$6="","",'Budget Issue #4 '!$J$6)</f>
        <v/>
      </c>
      <c r="G224" s="38" t="str">
        <f>IF('Budget Issue #4 '!$J$4="","",'Budget Issue #4 '!$G$4)</f>
        <v/>
      </c>
      <c r="H224" s="38" t="str">
        <f>IF('Budget Issue #4 '!$G$6="","",'Budget Issue #4 '!$G$6)</f>
        <v/>
      </c>
      <c r="I224" s="38" t="str">
        <f>IF('Budget Issue #4 '!$J$4="","",'Budget Issue #4 '!$B$14)</f>
        <v/>
      </c>
      <c r="J224" s="38" t="str">
        <f>IF('Budget Issue #4 '!$J$4="","",'Budget Issue #4 '!$L$10)</f>
        <v/>
      </c>
      <c r="K224" s="38" t="str">
        <f>IF('Budget Issue #4 '!$J$4="","",'Budget Issue #4 '!$L$14)</f>
        <v/>
      </c>
      <c r="O224" s="38">
        <v>204</v>
      </c>
    </row>
    <row r="225" spans="1:15" x14ac:dyDescent="0.25">
      <c r="A225" s="38">
        <f t="shared" si="8"/>
        <v>0</v>
      </c>
      <c r="B225" s="38">
        <f t="shared" si="9"/>
        <v>27</v>
      </c>
      <c r="C225" s="38">
        <v>4</v>
      </c>
      <c r="D225" s="38" t="str">
        <f>IF('Budget Issue #4 '!$J$4="","",'Budget Issue #4 '!$C$23)</f>
        <v/>
      </c>
      <c r="E225" s="38" t="str">
        <f>IF('Budget Issue #4 '!$J$4="","",'Budget Issue #4 '!$J$4)</f>
        <v/>
      </c>
      <c r="F225" s="38" t="str">
        <f>IF('Budget Issue #4 '!$J$6="","",'Budget Issue #4 '!$J$6)</f>
        <v/>
      </c>
      <c r="G225" s="38" t="str">
        <f>IF('Budget Issue #4 '!$J$4="","",'Budget Issue #4 '!$G$4)</f>
        <v/>
      </c>
      <c r="H225" s="38" t="str">
        <f>IF('Budget Issue #4 '!$G$6="","",'Budget Issue #4 '!$G$6)</f>
        <v/>
      </c>
      <c r="I225" s="38" t="str">
        <f>IF('Budget Issue #4 '!$J$4="","",'Budget Issue #4 '!$B$15)</f>
        <v/>
      </c>
      <c r="J225" s="38" t="str">
        <f>IF('Budget Issue #4 '!$J$4="","",'Budget Issue #4 '!$L$10)</f>
        <v/>
      </c>
      <c r="K225" s="38" t="str">
        <f>IF('Budget Issue #4 '!$J$4="","",'Budget Issue #4 '!$L$15)</f>
        <v/>
      </c>
      <c r="O225" s="38">
        <v>205</v>
      </c>
    </row>
    <row r="226" spans="1:15" x14ac:dyDescent="0.25">
      <c r="A226" s="38">
        <f t="shared" si="8"/>
        <v>0</v>
      </c>
      <c r="B226" s="38">
        <f t="shared" si="9"/>
        <v>27</v>
      </c>
      <c r="C226" s="38">
        <v>4</v>
      </c>
      <c r="D226" s="38" t="str">
        <f>IF('Budget Issue #4 '!$J$4="","",'Budget Issue #4 '!$C$23)</f>
        <v/>
      </c>
      <c r="E226" s="38" t="str">
        <f>IF('Budget Issue #4 '!$J$4="","",'Budget Issue #4 '!$J$4)</f>
        <v/>
      </c>
      <c r="F226" s="38" t="str">
        <f>IF('Budget Issue #4 '!$J$6="","",'Budget Issue #4 '!$J$6)</f>
        <v/>
      </c>
      <c r="G226" s="38" t="str">
        <f>IF('Budget Issue #4 '!$J$4="","",'Budget Issue #4 '!$G$4)</f>
        <v/>
      </c>
      <c r="H226" s="38" t="str">
        <f>IF('Budget Issue #4 '!$G$6="","",'Budget Issue #4 '!$G$6)</f>
        <v/>
      </c>
      <c r="I226" s="38" t="str">
        <f>IF('Budget Issue #4 '!$J$4="","",'Budget Issue #4 '!$B$16)</f>
        <v/>
      </c>
      <c r="J226" s="38" t="str">
        <f>IF('Budget Issue #4 '!$J$4="","",'Budget Issue #4 '!$L$10)</f>
        <v/>
      </c>
      <c r="K226" s="38" t="str">
        <f>IF('Budget Issue #4 '!$J$4="","",'Budget Issue #4 '!$L$16)</f>
        <v/>
      </c>
      <c r="O226" s="38">
        <v>206</v>
      </c>
    </row>
    <row r="227" spans="1:15" x14ac:dyDescent="0.25">
      <c r="A227" s="77">
        <f>IFERROR($A$21,"")</f>
        <v>0</v>
      </c>
      <c r="B227" s="77">
        <f t="shared" si="9"/>
        <v>27</v>
      </c>
      <c r="C227" s="77">
        <v>4</v>
      </c>
      <c r="D227" s="79" t="str">
        <f>IF('Budget Issue #4 '!$J$4="","",'Budget Issue #4 '!$C$23)</f>
        <v/>
      </c>
      <c r="E227" s="77" t="str">
        <f>IF('Budget Issue #4 '!$J$4="","",'Budget Issue #4 '!$J$4)</f>
        <v/>
      </c>
      <c r="F227" s="77" t="str">
        <f>IF('Budget Issue #4 '!$J$6="","",'Budget Issue #4 '!$J$6)</f>
        <v/>
      </c>
      <c r="G227" s="77" t="str">
        <f>IF('Budget Issue #4 '!$J$4="","",'Budget Issue #4 '!$G$4)</f>
        <v/>
      </c>
      <c r="H227" s="77" t="str">
        <f>IF('Budget Issue #4 '!$G$6="","",'Budget Issue #4 '!$G$6)</f>
        <v/>
      </c>
      <c r="I227" s="77" t="str">
        <f>IF('Budget Issue #4 '!$J$4="","",'Budget Issue #4 '!$B$19)</f>
        <v/>
      </c>
      <c r="J227" s="77" t="str">
        <f>IF('Budget Issue #4 '!$J$4="","",'Budget Issue #4 '!$B$25)</f>
        <v/>
      </c>
      <c r="K227" s="78" t="str">
        <f>IF('Budget Issue #4 '!$J$4="","",'Budget Issue #4 '!$D$25)</f>
        <v/>
      </c>
      <c r="O227" s="38">
        <v>207</v>
      </c>
    </row>
    <row r="228" spans="1:15" x14ac:dyDescent="0.25">
      <c r="A228" s="77">
        <f t="shared" ref="A228" si="10">IFERROR($A$21,"")</f>
        <v>0</v>
      </c>
      <c r="B228" s="77">
        <f t="shared" si="9"/>
        <v>27</v>
      </c>
      <c r="C228" s="77">
        <v>4</v>
      </c>
      <c r="D228" s="77" t="str">
        <f>IF('Budget Issue #4 '!$J$4="","",'Budget Issue #4 '!$C$23)</f>
        <v/>
      </c>
      <c r="E228" s="77" t="str">
        <f>IF('Budget Issue #4 '!$J$4="","",'Budget Issue #4 '!$J$4)</f>
        <v/>
      </c>
      <c r="F228" s="77" t="str">
        <f>IF('Budget Issue #4 '!$J$6="","",'Budget Issue #4 '!$J$6)</f>
        <v/>
      </c>
      <c r="G228" s="77" t="str">
        <f>IF('Budget Issue #4 '!$J$4="","",'Budget Issue #4 '!$G$4)</f>
        <v/>
      </c>
      <c r="H228" s="77" t="str">
        <f>IF('Budget Issue #4 '!$G$6="","",'Budget Issue #4 '!$G$6)</f>
        <v/>
      </c>
      <c r="I228" s="77" t="str">
        <f>IF('Budget Issue #4 '!$J$4="","",'Budget Issue #4 '!$B$19)</f>
        <v/>
      </c>
      <c r="J228" s="77" t="str">
        <f>IF('Budget Issue #4 '!$J$4="","",'Budget Issue #4 '!$B$33)</f>
        <v/>
      </c>
      <c r="K228" s="78" t="str">
        <f>IF('Budget Issue #4 '!$J$4="","",'Budget Issue #4 '!$B$34)</f>
        <v/>
      </c>
      <c r="O228" s="38">
        <v>208</v>
      </c>
    </row>
    <row r="229" spans="1:15" x14ac:dyDescent="0.25">
      <c r="A229" s="38">
        <f t="shared" si="8"/>
        <v>0</v>
      </c>
      <c r="B229" s="38">
        <f t="shared" si="9"/>
        <v>27</v>
      </c>
      <c r="C229" s="38">
        <v>5</v>
      </c>
      <c r="D229" s="38" t="str">
        <f>IF('Budget Issue #5 '!$J$4="","",'Budget Issue #5 '!$C$23)</f>
        <v/>
      </c>
      <c r="E229" s="38" t="str">
        <f>IF('Budget Issue #5 '!$J$4="","",'Budget Issue #5 '!$J$4)</f>
        <v/>
      </c>
      <c r="F229" s="38" t="str">
        <f>IF('Budget Issue #5 '!$J$6="","",'Budget Issue #5 '!$J$6)</f>
        <v/>
      </c>
      <c r="G229" s="38" t="str">
        <f>IF('Budget Issue #5 '!$J$4="","",'Budget Issue #5 '!$G$4)</f>
        <v/>
      </c>
      <c r="H229" s="38" t="str">
        <f>IF('Budget Issue #5 '!$G$6="","",'Budget Issue #5 '!$G$6)</f>
        <v/>
      </c>
      <c r="I229" s="38" t="str">
        <f>IF('Budget Issue #5 '!$J$4="","",'Budget Issue #5 '!$B$11)</f>
        <v/>
      </c>
      <c r="J229" s="38" t="str">
        <f>IF('Budget Issue #5 '!$J$4="","",'Budget Issue #5 '!$C$10)</f>
        <v/>
      </c>
      <c r="K229" s="38" t="str">
        <f>IF('Budget Issue #5 '!$J$4="","",'Budget Issue #5 '!$C$11)</f>
        <v/>
      </c>
      <c r="O229" s="38">
        <v>209</v>
      </c>
    </row>
    <row r="230" spans="1:15" x14ac:dyDescent="0.25">
      <c r="A230" s="38">
        <f t="shared" si="8"/>
        <v>0</v>
      </c>
      <c r="B230" s="38">
        <f t="shared" si="9"/>
        <v>27</v>
      </c>
      <c r="C230" s="38">
        <v>5</v>
      </c>
      <c r="D230" s="38" t="str">
        <f>IF('Budget Issue #5 '!$J$4="","",'Budget Issue #5 '!$C$23)</f>
        <v/>
      </c>
      <c r="E230" s="38" t="str">
        <f>IF('Budget Issue #5 '!$J$4="","",'Budget Issue #5 '!$J$4)</f>
        <v/>
      </c>
      <c r="F230" s="38" t="str">
        <f>IF('Budget Issue #5 '!$J$6="","",'Budget Issue #5 '!$J$6)</f>
        <v/>
      </c>
      <c r="G230" s="38" t="str">
        <f>IF('Budget Issue #5 '!$J$4="","",'Budget Issue #5 '!$G$4)</f>
        <v/>
      </c>
      <c r="H230" s="38" t="str">
        <f>IF('Budget Issue #5 '!$G$6="","",'Budget Issue #5 '!$G$6)</f>
        <v/>
      </c>
      <c r="I230" s="38" t="str">
        <f>IF('Budget Issue #5 '!$J$4="","",'Budget Issue #5 '!$B$13)</f>
        <v/>
      </c>
      <c r="J230" s="38" t="str">
        <f>IF('Budget Issue #5 '!$J$4="","",'Budget Issue #5 '!$C$10)</f>
        <v/>
      </c>
      <c r="K230" s="38" t="str">
        <f>IF('Budget Issue #5 '!$J$4="","",'Budget Issue #5 '!$C$13)</f>
        <v/>
      </c>
      <c r="O230" s="38">
        <v>210</v>
      </c>
    </row>
    <row r="231" spans="1:15" x14ac:dyDescent="0.25">
      <c r="A231" s="38">
        <f t="shared" si="8"/>
        <v>0</v>
      </c>
      <c r="B231" s="38">
        <f t="shared" si="9"/>
        <v>27</v>
      </c>
      <c r="C231" s="38">
        <v>5</v>
      </c>
      <c r="D231" s="38" t="str">
        <f>IF('Budget Issue #5 '!$J$4="","",'Budget Issue #5 '!$C$23)</f>
        <v/>
      </c>
      <c r="E231" s="38" t="str">
        <f>IF('Budget Issue #5 '!$J$4="","",'Budget Issue #5 '!$J$4)</f>
        <v/>
      </c>
      <c r="F231" s="38" t="str">
        <f>IF('Budget Issue #5 '!$J$6="","",'Budget Issue #5 '!$J$6)</f>
        <v/>
      </c>
      <c r="G231" s="38" t="str">
        <f>IF('Budget Issue #5 '!$J$4="","",'Budget Issue #5 '!$G$4)</f>
        <v/>
      </c>
      <c r="H231" s="38" t="str">
        <f>IF('Budget Issue #5 '!$G$6="","",'Budget Issue #5 '!$G$6)</f>
        <v/>
      </c>
      <c r="I231" s="38" t="str">
        <f>IF('Budget Issue #5 '!$J$4="","",'Budget Issue #5 '!$B$14)</f>
        <v/>
      </c>
      <c r="J231" s="38" t="str">
        <f>IF('Budget Issue #5 '!$J$4="","",'Budget Issue #5 '!$C$10)</f>
        <v/>
      </c>
      <c r="K231" s="38" t="str">
        <f>IF('Budget Issue #5 '!$J$4="","",'Budget Issue #5 '!$C$14)</f>
        <v/>
      </c>
      <c r="O231" s="38">
        <v>211</v>
      </c>
    </row>
    <row r="232" spans="1:15" x14ac:dyDescent="0.25">
      <c r="A232" s="38">
        <f t="shared" si="8"/>
        <v>0</v>
      </c>
      <c r="B232" s="38">
        <f t="shared" si="9"/>
        <v>27</v>
      </c>
      <c r="C232" s="38">
        <v>5</v>
      </c>
      <c r="D232" s="38" t="str">
        <f>IF('Budget Issue #5 '!$J$4="","",'Budget Issue #5 '!$C$23)</f>
        <v/>
      </c>
      <c r="E232" s="38" t="str">
        <f>IF('Budget Issue #5 '!$J$4="","",'Budget Issue #5 '!$J$4)</f>
        <v/>
      </c>
      <c r="F232" s="38" t="str">
        <f>IF('Budget Issue #5 '!$J$6="","",'Budget Issue #5 '!$J$6)</f>
        <v/>
      </c>
      <c r="G232" s="38" t="str">
        <f>IF('Budget Issue #5 '!$J$4="","",'Budget Issue #5 '!$G$4)</f>
        <v/>
      </c>
      <c r="H232" s="38" t="str">
        <f>IF('Budget Issue #5 '!$G$6="","",'Budget Issue #5 '!$G$6)</f>
        <v/>
      </c>
      <c r="I232" s="38" t="str">
        <f>IF('Budget Issue #5 '!$J$4="","",'Budget Issue #5 '!$B$15)</f>
        <v/>
      </c>
      <c r="J232" s="38" t="str">
        <f>IF('Budget Issue #5 '!$J$4="","",'Budget Issue #5 '!$C$10)</f>
        <v/>
      </c>
      <c r="K232" s="38" t="str">
        <f>IF('Budget Issue #5 '!$J$4="","",'Budget Issue #5 '!$C$15)</f>
        <v/>
      </c>
      <c r="O232" s="38">
        <v>212</v>
      </c>
    </row>
    <row r="233" spans="1:15" x14ac:dyDescent="0.25">
      <c r="A233" s="38">
        <f t="shared" si="8"/>
        <v>0</v>
      </c>
      <c r="B233" s="38">
        <f t="shared" si="9"/>
        <v>27</v>
      </c>
      <c r="C233" s="38">
        <v>5</v>
      </c>
      <c r="D233" s="38" t="str">
        <f>IF('Budget Issue #5 '!$J$4="","",'Budget Issue #5 '!$C$23)</f>
        <v/>
      </c>
      <c r="E233" s="38" t="str">
        <f>IF('Budget Issue #5 '!$J$4="","",'Budget Issue #5 '!$J$4)</f>
        <v/>
      </c>
      <c r="F233" s="38" t="str">
        <f>IF('Budget Issue #5 '!$J$6="","",'Budget Issue #5 '!$J$6)</f>
        <v/>
      </c>
      <c r="G233" s="38" t="str">
        <f>IF('Budget Issue #5 '!$J$4="","",'Budget Issue #5 '!$G$4)</f>
        <v/>
      </c>
      <c r="H233" s="38" t="str">
        <f>IF('Budget Issue #5 '!$G$6="","",'Budget Issue #5 '!$G$6)</f>
        <v/>
      </c>
      <c r="I233" s="38" t="str">
        <f>IF('Budget Issue #5 '!$J$4="","",'Budget Issue #5 '!$B$16)</f>
        <v/>
      </c>
      <c r="J233" s="38" t="str">
        <f>IF('Budget Issue #5 '!$J$4="","",'Budget Issue #5 '!$C$10)</f>
        <v/>
      </c>
      <c r="K233" s="38" t="str">
        <f>IF('Budget Issue #5 '!$J$4="","",'Budget Issue #5 '!$C$16)</f>
        <v/>
      </c>
      <c r="O233" s="38">
        <v>213</v>
      </c>
    </row>
    <row r="234" spans="1:15" x14ac:dyDescent="0.25">
      <c r="A234" s="38">
        <f t="shared" si="8"/>
        <v>0</v>
      </c>
      <c r="B234" s="38">
        <f t="shared" si="9"/>
        <v>27</v>
      </c>
      <c r="C234" s="38">
        <v>5</v>
      </c>
      <c r="D234" s="38" t="str">
        <f>IF('Budget Issue #5 '!$J$4="","",'Budget Issue #5 '!$C$23)</f>
        <v/>
      </c>
      <c r="E234" s="38" t="str">
        <f>IF('Budget Issue #5 '!$J$4="","",'Budget Issue #5 '!$J$4)</f>
        <v/>
      </c>
      <c r="F234" s="38" t="str">
        <f>IF('Budget Issue #5 '!$J$6="","",'Budget Issue #5 '!$J$6)</f>
        <v/>
      </c>
      <c r="G234" s="38" t="str">
        <f>IF('Budget Issue #5 '!$J$4="","",'Budget Issue #5 '!$G$4)</f>
        <v/>
      </c>
      <c r="H234" s="38" t="str">
        <f>IF('Budget Issue #5 '!$G$6="","",'Budget Issue #5 '!$G$6)</f>
        <v/>
      </c>
      <c r="I234" s="38" t="str">
        <f>IF('Budget Issue #5 '!$J$4="","",'Budget Issue #5 '!$B$11)</f>
        <v/>
      </c>
      <c r="J234" s="38" t="str">
        <f>IF('Budget Issue #5 '!$J$4="","",'Budget Issue #5 '!$D$10)</f>
        <v/>
      </c>
      <c r="K234" s="38" t="str">
        <f>IF('Budget Issue #5 '!$J$4="","",'Budget Issue #5 '!$D$11)</f>
        <v/>
      </c>
      <c r="O234" s="38">
        <v>214</v>
      </c>
    </row>
    <row r="235" spans="1:15" x14ac:dyDescent="0.25">
      <c r="A235" s="38">
        <f t="shared" si="8"/>
        <v>0</v>
      </c>
      <c r="B235" s="38">
        <f t="shared" si="9"/>
        <v>27</v>
      </c>
      <c r="C235" s="38">
        <v>5</v>
      </c>
      <c r="D235" s="38" t="str">
        <f>IF('Budget Issue #5 '!$J$4="","",'Budget Issue #5 '!$C$23)</f>
        <v/>
      </c>
      <c r="E235" s="38" t="str">
        <f>IF('Budget Issue #5 '!$J$4="","",'Budget Issue #5 '!$J$4)</f>
        <v/>
      </c>
      <c r="F235" s="38" t="str">
        <f>IF('Budget Issue #5 '!$J$6="","",'Budget Issue #5 '!$J$6)</f>
        <v/>
      </c>
      <c r="G235" s="38" t="str">
        <f>IF('Budget Issue #5 '!$J$4="","",'Budget Issue #5 '!$G$4)</f>
        <v/>
      </c>
      <c r="H235" s="38" t="str">
        <f>IF('Budget Issue #5 '!$G$6="","",'Budget Issue #5 '!$G$6)</f>
        <v/>
      </c>
      <c r="I235" s="38" t="str">
        <f>IF('Budget Issue #5 '!$J$4="","",'Budget Issue #5 '!$B$13)</f>
        <v/>
      </c>
      <c r="J235" s="38" t="str">
        <f>IF('Budget Issue #5 '!$J$4="","",'Budget Issue #5 '!$D$10)</f>
        <v/>
      </c>
      <c r="K235" s="38" t="str">
        <f>IF('Budget Issue #5 '!$J$4="","",'Budget Issue #5 '!$D$13)</f>
        <v/>
      </c>
      <c r="O235" s="38">
        <v>215</v>
      </c>
    </row>
    <row r="236" spans="1:15" x14ac:dyDescent="0.25">
      <c r="A236" s="38">
        <f t="shared" si="8"/>
        <v>0</v>
      </c>
      <c r="B236" s="38">
        <f t="shared" si="9"/>
        <v>27</v>
      </c>
      <c r="C236" s="38">
        <v>5</v>
      </c>
      <c r="D236" s="38" t="str">
        <f>IF('Budget Issue #5 '!$J$4="","",'Budget Issue #5 '!$C$23)</f>
        <v/>
      </c>
      <c r="E236" s="38" t="str">
        <f>IF('Budget Issue #5 '!$J$4="","",'Budget Issue #5 '!$J$4)</f>
        <v/>
      </c>
      <c r="F236" s="38" t="str">
        <f>IF('Budget Issue #5 '!$J$6="","",'Budget Issue #5 '!$J$6)</f>
        <v/>
      </c>
      <c r="G236" s="38" t="str">
        <f>IF('Budget Issue #5 '!$J$4="","",'Budget Issue #5 '!$G$4)</f>
        <v/>
      </c>
      <c r="H236" s="38" t="str">
        <f>IF('Budget Issue #5 '!$G$6="","",'Budget Issue #5 '!$G$6)</f>
        <v/>
      </c>
      <c r="I236" s="38" t="str">
        <f>IF('Budget Issue #5 '!$J$4="","",'Budget Issue #5 '!$B$14)</f>
        <v/>
      </c>
      <c r="J236" s="38" t="str">
        <f>IF('Budget Issue #5 '!$J$4="","",'Budget Issue #5 '!$D$10)</f>
        <v/>
      </c>
      <c r="K236" s="38" t="str">
        <f>IF('Budget Issue #5 '!$J$4="","",'Budget Issue #5 '!$D$14)</f>
        <v/>
      </c>
      <c r="O236" s="38">
        <v>216</v>
      </c>
    </row>
    <row r="237" spans="1:15" x14ac:dyDescent="0.25">
      <c r="A237" s="38">
        <f t="shared" si="8"/>
        <v>0</v>
      </c>
      <c r="B237" s="38">
        <f t="shared" si="9"/>
        <v>27</v>
      </c>
      <c r="C237" s="38">
        <v>5</v>
      </c>
      <c r="D237" s="38" t="str">
        <f>IF('Budget Issue #5 '!$J$4="","",'Budget Issue #5 '!$C$23)</f>
        <v/>
      </c>
      <c r="E237" s="38" t="str">
        <f>IF('Budget Issue #5 '!$J$4="","",'Budget Issue #5 '!$J$4)</f>
        <v/>
      </c>
      <c r="F237" s="38" t="str">
        <f>IF('Budget Issue #5 '!$J$6="","",'Budget Issue #5 '!$J$6)</f>
        <v/>
      </c>
      <c r="G237" s="38" t="str">
        <f>IF('Budget Issue #5 '!$J$4="","",'Budget Issue #5 '!$G$4)</f>
        <v/>
      </c>
      <c r="H237" s="38" t="str">
        <f>IF('Budget Issue #5 '!$G$6="","",'Budget Issue #5 '!$G$6)</f>
        <v/>
      </c>
      <c r="I237" s="38" t="str">
        <f>IF('Budget Issue #5 '!$J$4="","",'Budget Issue #5 '!$B$15)</f>
        <v/>
      </c>
      <c r="J237" s="38" t="str">
        <f>IF('Budget Issue #5 '!$J$4="","",'Budget Issue #5 '!$D$10)</f>
        <v/>
      </c>
      <c r="K237" s="38" t="str">
        <f>IF('Budget Issue #5 '!$J$4="","",'Budget Issue #5 '!$D$15)</f>
        <v/>
      </c>
      <c r="O237" s="38">
        <v>217</v>
      </c>
    </row>
    <row r="238" spans="1:15" x14ac:dyDescent="0.25">
      <c r="A238" s="38">
        <f t="shared" si="8"/>
        <v>0</v>
      </c>
      <c r="B238" s="38">
        <f t="shared" si="9"/>
        <v>27</v>
      </c>
      <c r="C238" s="38">
        <v>5</v>
      </c>
      <c r="D238" s="38" t="str">
        <f>IF('Budget Issue #5 '!$J$4="","",'Budget Issue #5 '!$C$23)</f>
        <v/>
      </c>
      <c r="E238" s="38" t="str">
        <f>IF('Budget Issue #5 '!$J$4="","",'Budget Issue #5 '!$J$4)</f>
        <v/>
      </c>
      <c r="F238" s="38" t="str">
        <f>IF('Budget Issue #5 '!$J$6="","",'Budget Issue #5 '!$J$6)</f>
        <v/>
      </c>
      <c r="G238" s="38" t="str">
        <f>IF('Budget Issue #5 '!$J$4="","",'Budget Issue #5 '!$G$4)</f>
        <v/>
      </c>
      <c r="H238" s="38" t="str">
        <f>IF('Budget Issue #5 '!$G$6="","",'Budget Issue #5 '!$G$6)</f>
        <v/>
      </c>
      <c r="I238" s="38" t="str">
        <f>IF('Budget Issue #5 '!$J$4="","",'Budget Issue #5 '!$B$16)</f>
        <v/>
      </c>
      <c r="J238" s="38" t="str">
        <f>IF('Budget Issue #5 '!$J$4="","",'Budget Issue #5 '!$D$10)</f>
        <v/>
      </c>
      <c r="K238" s="38" t="str">
        <f>IF('Budget Issue #5 '!$J$4="","",'Budget Issue #5 '!$D$16)</f>
        <v/>
      </c>
      <c r="O238" s="38">
        <v>218</v>
      </c>
    </row>
    <row r="239" spans="1:15" x14ac:dyDescent="0.25">
      <c r="A239" s="38">
        <f t="shared" si="8"/>
        <v>0</v>
      </c>
      <c r="B239" s="38">
        <f t="shared" si="9"/>
        <v>27</v>
      </c>
      <c r="C239" s="38">
        <v>5</v>
      </c>
      <c r="D239" s="38" t="str">
        <f>IF('Budget Issue #5 '!$J$4="","",'Budget Issue #5 '!$C$23)</f>
        <v/>
      </c>
      <c r="E239" s="38" t="str">
        <f>IF('Budget Issue #5 '!$J$4="","",'Budget Issue #5 '!$J$4)</f>
        <v/>
      </c>
      <c r="F239" s="38" t="str">
        <f>IF('Budget Issue #5 '!$J$6="","",'Budget Issue #5 '!$J$6)</f>
        <v/>
      </c>
      <c r="G239" s="38" t="str">
        <f>IF('Budget Issue #5 '!$J$4="","",'Budget Issue #5 '!$G$4)</f>
        <v/>
      </c>
      <c r="H239" s="38" t="str">
        <f>IF('Budget Issue #5 '!$G$6="","",'Budget Issue #5 '!$G$6)</f>
        <v/>
      </c>
      <c r="I239" s="38" t="str">
        <f>IF('Budget Issue #5 '!$J$4="","",'Budget Issue #5 '!$B$11)</f>
        <v/>
      </c>
      <c r="J239" s="38" t="str">
        <f>IF('Budget Issue #5 '!$J$4="","",'Budget Issue #5 '!$E$10)</f>
        <v/>
      </c>
      <c r="K239" s="38" t="str">
        <f>IF('Budget Issue #5 '!$J$4="","",'Budget Issue #5 '!$E$11)</f>
        <v/>
      </c>
      <c r="O239" s="38">
        <v>219</v>
      </c>
    </row>
    <row r="240" spans="1:15" x14ac:dyDescent="0.25">
      <c r="A240" s="38">
        <f t="shared" si="8"/>
        <v>0</v>
      </c>
      <c r="B240" s="38">
        <f t="shared" si="9"/>
        <v>27</v>
      </c>
      <c r="C240" s="38">
        <v>5</v>
      </c>
      <c r="D240" s="38" t="str">
        <f>IF('Budget Issue #5 '!$J$4="","",'Budget Issue #5 '!$C$23)</f>
        <v/>
      </c>
      <c r="E240" s="38" t="str">
        <f>IF('Budget Issue #5 '!$J$4="","",'Budget Issue #5 '!$J$4)</f>
        <v/>
      </c>
      <c r="F240" s="38" t="str">
        <f>IF('Budget Issue #5 '!$J$6="","",'Budget Issue #5 '!$J$6)</f>
        <v/>
      </c>
      <c r="G240" s="38" t="str">
        <f>IF('Budget Issue #5 '!$J$4="","",'Budget Issue #5 '!$G$4)</f>
        <v/>
      </c>
      <c r="H240" s="38" t="str">
        <f>IF('Budget Issue #5 '!$G$6="","",'Budget Issue #5 '!$G$6)</f>
        <v/>
      </c>
      <c r="I240" s="38" t="str">
        <f>IF('Budget Issue #5 '!$J$4="","",'Budget Issue #5 '!$B$13)</f>
        <v/>
      </c>
      <c r="J240" s="38" t="str">
        <f>IF('Budget Issue #5 '!$J$4="","",'Budget Issue #5 '!$E$10)</f>
        <v/>
      </c>
      <c r="K240" s="38" t="str">
        <f>IF('Budget Issue #5 '!$J$4="","",'Budget Issue #5 '!$E$13)</f>
        <v/>
      </c>
      <c r="O240" s="38">
        <v>220</v>
      </c>
    </row>
    <row r="241" spans="1:15" x14ac:dyDescent="0.25">
      <c r="A241" s="38">
        <f t="shared" si="8"/>
        <v>0</v>
      </c>
      <c r="B241" s="38">
        <f t="shared" si="9"/>
        <v>27</v>
      </c>
      <c r="C241" s="38">
        <v>5</v>
      </c>
      <c r="D241" s="38" t="str">
        <f>IF('Budget Issue #5 '!$J$4="","",'Budget Issue #5 '!$C$23)</f>
        <v/>
      </c>
      <c r="E241" s="38" t="str">
        <f>IF('Budget Issue #5 '!$J$4="","",'Budget Issue #5 '!$J$4)</f>
        <v/>
      </c>
      <c r="F241" s="38" t="str">
        <f>IF('Budget Issue #5 '!$J$6="","",'Budget Issue #5 '!$J$6)</f>
        <v/>
      </c>
      <c r="G241" s="38" t="str">
        <f>IF('Budget Issue #5 '!$J$4="","",'Budget Issue #5 '!$G$4)</f>
        <v/>
      </c>
      <c r="H241" s="38" t="str">
        <f>IF('Budget Issue #5 '!$G$6="","",'Budget Issue #5 '!$G$6)</f>
        <v/>
      </c>
      <c r="I241" s="38" t="str">
        <f>IF('Budget Issue #5 '!$J$4="","",'Budget Issue #5 '!$B$14)</f>
        <v/>
      </c>
      <c r="J241" s="38" t="str">
        <f>IF('Budget Issue #5 '!$J$4="","",'Budget Issue #5 '!$E$10)</f>
        <v/>
      </c>
      <c r="K241" s="38" t="str">
        <f>IF('Budget Issue #5 '!$J$4="","",'Budget Issue #5 '!$E$14)</f>
        <v/>
      </c>
      <c r="O241" s="38">
        <v>221</v>
      </c>
    </row>
    <row r="242" spans="1:15" x14ac:dyDescent="0.25">
      <c r="A242" s="38">
        <f t="shared" si="8"/>
        <v>0</v>
      </c>
      <c r="B242" s="38">
        <f t="shared" si="9"/>
        <v>27</v>
      </c>
      <c r="C242" s="38">
        <v>5</v>
      </c>
      <c r="D242" s="38" t="str">
        <f>IF('Budget Issue #5 '!$J$4="","",'Budget Issue #5 '!$C$23)</f>
        <v/>
      </c>
      <c r="E242" s="38" t="str">
        <f>IF('Budget Issue #5 '!$J$4="","",'Budget Issue #5 '!$J$4)</f>
        <v/>
      </c>
      <c r="F242" s="38" t="str">
        <f>IF('Budget Issue #5 '!$J$6="","",'Budget Issue #5 '!$J$6)</f>
        <v/>
      </c>
      <c r="G242" s="38" t="str">
        <f>IF('Budget Issue #5 '!$J$4="","",'Budget Issue #5 '!$G$4)</f>
        <v/>
      </c>
      <c r="H242" s="38" t="str">
        <f>IF('Budget Issue #5 '!$G$6="","",'Budget Issue #5 '!$G$6)</f>
        <v/>
      </c>
      <c r="I242" s="38" t="str">
        <f>IF('Budget Issue #5 '!$J$4="","",'Budget Issue #5 '!$B$15)</f>
        <v/>
      </c>
      <c r="J242" s="38" t="str">
        <f>IF('Budget Issue #5 '!$J$4="","",'Budget Issue #5 '!$E$10)</f>
        <v/>
      </c>
      <c r="K242" s="38" t="str">
        <f>IF('Budget Issue #5 '!$J$4="","",'Budget Issue #5 '!$E$15)</f>
        <v/>
      </c>
      <c r="O242" s="38">
        <v>222</v>
      </c>
    </row>
    <row r="243" spans="1:15" x14ac:dyDescent="0.25">
      <c r="A243" s="38">
        <f t="shared" si="8"/>
        <v>0</v>
      </c>
      <c r="B243" s="38">
        <f t="shared" si="9"/>
        <v>27</v>
      </c>
      <c r="C243" s="38">
        <v>5</v>
      </c>
      <c r="D243" s="38" t="str">
        <f>IF('Budget Issue #5 '!$J$4="","",'Budget Issue #5 '!$C$23)</f>
        <v/>
      </c>
      <c r="E243" s="38" t="str">
        <f>IF('Budget Issue #5 '!$J$4="","",'Budget Issue #5 '!$J$4)</f>
        <v/>
      </c>
      <c r="F243" s="38" t="str">
        <f>IF('Budget Issue #5 '!$J$6="","",'Budget Issue #5 '!$J$6)</f>
        <v/>
      </c>
      <c r="G243" s="38" t="str">
        <f>IF('Budget Issue #5 '!$J$4="","",'Budget Issue #5 '!$G$4)</f>
        <v/>
      </c>
      <c r="H243" s="38" t="str">
        <f>IF('Budget Issue #5 '!$G$6="","",'Budget Issue #5 '!$G$6)</f>
        <v/>
      </c>
      <c r="I243" s="38" t="str">
        <f>IF('Budget Issue #5 '!$J$4="","",'Budget Issue #5 '!$B$16)</f>
        <v/>
      </c>
      <c r="J243" s="38" t="str">
        <f>IF('Budget Issue #5 '!$J$4="","",'Budget Issue #5 '!$E$10)</f>
        <v/>
      </c>
      <c r="K243" s="38" t="str">
        <f>IF('Budget Issue #5 '!$J$4="","",'Budget Issue #5 '!$E$16)</f>
        <v/>
      </c>
      <c r="O243" s="38">
        <v>223</v>
      </c>
    </row>
    <row r="244" spans="1:15" x14ac:dyDescent="0.25">
      <c r="A244" s="38">
        <f t="shared" si="8"/>
        <v>0</v>
      </c>
      <c r="B244" s="38">
        <f t="shared" si="9"/>
        <v>27</v>
      </c>
      <c r="C244" s="38">
        <v>5</v>
      </c>
      <c r="D244" s="38" t="str">
        <f>IF('Budget Issue #5 '!$J$4="","",'Budget Issue #5 '!$C$23)</f>
        <v/>
      </c>
      <c r="E244" s="38" t="str">
        <f>IF('Budget Issue #5 '!$J$4="","",'Budget Issue #5 '!$J$4)</f>
        <v/>
      </c>
      <c r="F244" s="38" t="str">
        <f>IF('Budget Issue #5 '!$J$6="","",'Budget Issue #5 '!$J$6)</f>
        <v/>
      </c>
      <c r="G244" s="38" t="str">
        <f>IF('Budget Issue #5 '!$J$4="","",'Budget Issue #5 '!$G$4)</f>
        <v/>
      </c>
      <c r="H244" s="38" t="str">
        <f>IF('Budget Issue #5 '!$G$6="","",'Budget Issue #5 '!$G$6)</f>
        <v/>
      </c>
      <c r="I244" s="38" t="str">
        <f>IF('Budget Issue #5 '!$J$4="","",'Budget Issue #5 '!$B$11)</f>
        <v/>
      </c>
      <c r="J244" s="38" t="str">
        <f>IF('Budget Issue #5 '!$J$4="","",'Budget Issue #5 '!$F$10)</f>
        <v/>
      </c>
      <c r="K244" s="38" t="str">
        <f>IF('Budget Issue #5 '!$J$4="","",'Budget Issue #5 '!$F$11)</f>
        <v/>
      </c>
      <c r="O244" s="38">
        <v>224</v>
      </c>
    </row>
    <row r="245" spans="1:15" x14ac:dyDescent="0.25">
      <c r="A245" s="38">
        <f t="shared" si="8"/>
        <v>0</v>
      </c>
      <c r="B245" s="38">
        <f t="shared" si="9"/>
        <v>27</v>
      </c>
      <c r="C245" s="38">
        <v>5</v>
      </c>
      <c r="D245" s="38" t="str">
        <f>IF('Budget Issue #5 '!$J$4="","",'Budget Issue #5 '!$C$23)</f>
        <v/>
      </c>
      <c r="E245" s="38" t="str">
        <f>IF('Budget Issue #5 '!$J$4="","",'Budget Issue #5 '!$J$4)</f>
        <v/>
      </c>
      <c r="F245" s="38" t="str">
        <f>IF('Budget Issue #5 '!$J$6="","",'Budget Issue #5 '!$J$6)</f>
        <v/>
      </c>
      <c r="G245" s="38" t="str">
        <f>IF('Budget Issue #5 '!$J$4="","",'Budget Issue #5 '!$G$4)</f>
        <v/>
      </c>
      <c r="H245" s="38" t="str">
        <f>IF('Budget Issue #5 '!$G$6="","",'Budget Issue #5 '!$G$6)</f>
        <v/>
      </c>
      <c r="I245" s="38" t="str">
        <f>IF('Budget Issue #5 '!$J$4="","",'Budget Issue #5 '!$B$13)</f>
        <v/>
      </c>
      <c r="J245" s="38" t="str">
        <f>IF('Budget Issue #5 '!$J$4="","",'Budget Issue #5 '!$F$10)</f>
        <v/>
      </c>
      <c r="K245" s="38" t="str">
        <f>IF('Budget Issue #5 '!$J$4="","",'Budget Issue #5 '!$F$13)</f>
        <v/>
      </c>
      <c r="O245" s="38">
        <v>225</v>
      </c>
    </row>
    <row r="246" spans="1:15" x14ac:dyDescent="0.25">
      <c r="A246" s="38">
        <f t="shared" si="8"/>
        <v>0</v>
      </c>
      <c r="B246" s="38">
        <f t="shared" si="9"/>
        <v>27</v>
      </c>
      <c r="C246" s="38">
        <v>5</v>
      </c>
      <c r="D246" s="38" t="str">
        <f>IF('Budget Issue #5 '!$J$4="","",'Budget Issue #5 '!$C$23)</f>
        <v/>
      </c>
      <c r="E246" s="38" t="str">
        <f>IF('Budget Issue #5 '!$J$4="","",'Budget Issue #5 '!$J$4)</f>
        <v/>
      </c>
      <c r="F246" s="38" t="str">
        <f>IF('Budget Issue #5 '!$J$6="","",'Budget Issue #5 '!$J$6)</f>
        <v/>
      </c>
      <c r="G246" s="38" t="str">
        <f>IF('Budget Issue #5 '!$J$4="","",'Budget Issue #5 '!$G$4)</f>
        <v/>
      </c>
      <c r="H246" s="38" t="str">
        <f>IF('Budget Issue #5 '!$G$6="","",'Budget Issue #5 '!$G$6)</f>
        <v/>
      </c>
      <c r="I246" s="38" t="str">
        <f>IF('Budget Issue #5 '!$J$4="","",'Budget Issue #5 '!$B$14)</f>
        <v/>
      </c>
      <c r="J246" s="38" t="str">
        <f>IF('Budget Issue #5 '!$J$4="","",'Budget Issue #5 '!$F$10)</f>
        <v/>
      </c>
      <c r="K246" s="38" t="str">
        <f>IF('Budget Issue #5 '!$J$4="","",'Budget Issue #5 '!$F$14)</f>
        <v/>
      </c>
      <c r="O246" s="38">
        <v>226</v>
      </c>
    </row>
    <row r="247" spans="1:15" x14ac:dyDescent="0.25">
      <c r="A247" s="38">
        <f t="shared" si="8"/>
        <v>0</v>
      </c>
      <c r="B247" s="38">
        <f t="shared" si="9"/>
        <v>27</v>
      </c>
      <c r="C247" s="38">
        <v>5</v>
      </c>
      <c r="D247" s="38" t="str">
        <f>IF('Budget Issue #5 '!$J$4="","",'Budget Issue #5 '!$C$23)</f>
        <v/>
      </c>
      <c r="E247" s="38" t="str">
        <f>IF('Budget Issue #5 '!$J$4="","",'Budget Issue #5 '!$J$4)</f>
        <v/>
      </c>
      <c r="F247" s="38" t="str">
        <f>IF('Budget Issue #5 '!$J$6="","",'Budget Issue #5 '!$J$6)</f>
        <v/>
      </c>
      <c r="G247" s="38" t="str">
        <f>IF('Budget Issue #5 '!$J$4="","",'Budget Issue #5 '!$G$4)</f>
        <v/>
      </c>
      <c r="H247" s="38" t="str">
        <f>IF('Budget Issue #5 '!$G$6="","",'Budget Issue #5 '!$G$6)</f>
        <v/>
      </c>
      <c r="I247" s="38" t="str">
        <f>IF('Budget Issue #5 '!$J$4="","",'Budget Issue #5 '!$B$15)</f>
        <v/>
      </c>
      <c r="J247" s="38" t="str">
        <f>IF('Budget Issue #5 '!$J$4="","",'Budget Issue #5 '!$F$10)</f>
        <v/>
      </c>
      <c r="K247" s="38" t="str">
        <f>IF('Budget Issue #5 '!$J$4="","",'Budget Issue #5 '!$F$15)</f>
        <v/>
      </c>
      <c r="O247" s="38">
        <v>227</v>
      </c>
    </row>
    <row r="248" spans="1:15" x14ac:dyDescent="0.25">
      <c r="A248" s="38">
        <f t="shared" si="8"/>
        <v>0</v>
      </c>
      <c r="B248" s="38">
        <f t="shared" si="9"/>
        <v>27</v>
      </c>
      <c r="C248" s="38">
        <v>5</v>
      </c>
      <c r="D248" s="38" t="str">
        <f>IF('Budget Issue #5 '!$J$4="","",'Budget Issue #5 '!$C$23)</f>
        <v/>
      </c>
      <c r="E248" s="38" t="str">
        <f>IF('Budget Issue #5 '!$J$4="","",'Budget Issue #5 '!$J$4)</f>
        <v/>
      </c>
      <c r="F248" s="38" t="str">
        <f>IF('Budget Issue #5 '!$J$6="","",'Budget Issue #5 '!$J$6)</f>
        <v/>
      </c>
      <c r="G248" s="38" t="str">
        <f>IF('Budget Issue #5 '!$J$4="","",'Budget Issue #5 '!$G$4)</f>
        <v/>
      </c>
      <c r="H248" s="38" t="str">
        <f>IF('Budget Issue #5 '!$G$6="","",'Budget Issue #5 '!$G$6)</f>
        <v/>
      </c>
      <c r="I248" s="38" t="str">
        <f>IF('Budget Issue #5 '!$J$4="","",'Budget Issue #5 '!$B$16)</f>
        <v/>
      </c>
      <c r="J248" s="38" t="str">
        <f>IF('Budget Issue #5 '!$J$4="","",'Budget Issue #5 '!$F$10)</f>
        <v/>
      </c>
      <c r="K248" s="38" t="str">
        <f>IF('Budget Issue #5 '!$J$4="","",'Budget Issue #5 '!$F$16)</f>
        <v/>
      </c>
      <c r="O248" s="38">
        <v>228</v>
      </c>
    </row>
    <row r="249" spans="1:15" x14ac:dyDescent="0.25">
      <c r="A249" s="38">
        <f t="shared" si="8"/>
        <v>0</v>
      </c>
      <c r="B249" s="38">
        <f t="shared" si="9"/>
        <v>27</v>
      </c>
      <c r="C249" s="38">
        <v>5</v>
      </c>
      <c r="D249" s="38" t="str">
        <f>IF('Budget Issue #5 '!$J$4="","",'Budget Issue #5 '!$C$23)</f>
        <v/>
      </c>
      <c r="E249" s="38" t="str">
        <f>IF('Budget Issue #5 '!$J$4="","",'Budget Issue #5 '!$J$4)</f>
        <v/>
      </c>
      <c r="F249" s="38" t="str">
        <f>IF('Budget Issue #5 '!$J$6="","",'Budget Issue #5 '!$J$6)</f>
        <v/>
      </c>
      <c r="G249" s="38" t="str">
        <f>IF('Budget Issue #5 '!$J$4="","",'Budget Issue #5 '!$G$4)</f>
        <v/>
      </c>
      <c r="H249" s="38" t="str">
        <f>IF('Budget Issue #5 '!$G$6="","",'Budget Issue #5 '!$G$6)</f>
        <v/>
      </c>
      <c r="I249" s="38" t="str">
        <f>IF('Budget Issue #5 '!$J$4="","",'Budget Issue #5 '!$B$11)</f>
        <v/>
      </c>
      <c r="J249" s="38" t="str">
        <f>IF('Budget Issue #5 '!$J$4="","",'Budget Issue #5 '!$G$10)</f>
        <v/>
      </c>
      <c r="K249" s="38" t="str">
        <f>IF('Budget Issue #5 '!$J$4="","",'Budget Issue #5 '!$G$11)</f>
        <v/>
      </c>
      <c r="O249" s="38">
        <v>229</v>
      </c>
    </row>
    <row r="250" spans="1:15" x14ac:dyDescent="0.25">
      <c r="A250" s="38">
        <f t="shared" si="8"/>
        <v>0</v>
      </c>
      <c r="B250" s="38">
        <f t="shared" si="9"/>
        <v>27</v>
      </c>
      <c r="C250" s="38">
        <v>5</v>
      </c>
      <c r="D250" s="38" t="str">
        <f>IF('Budget Issue #5 '!$J$4="","",'Budget Issue #5 '!$C$23)</f>
        <v/>
      </c>
      <c r="E250" s="38" t="str">
        <f>IF('Budget Issue #5 '!$J$4="","",'Budget Issue #5 '!$J$4)</f>
        <v/>
      </c>
      <c r="F250" s="38" t="str">
        <f>IF('Budget Issue #5 '!$J$6="","",'Budget Issue #5 '!$J$6)</f>
        <v/>
      </c>
      <c r="G250" s="38" t="str">
        <f>IF('Budget Issue #5 '!$J$4="","",'Budget Issue #5 '!$G$4)</f>
        <v/>
      </c>
      <c r="H250" s="38" t="str">
        <f>IF('Budget Issue #5 '!$G$6="","",'Budget Issue #5 '!$G$6)</f>
        <v/>
      </c>
      <c r="I250" s="38" t="str">
        <f>IF('Budget Issue #5 '!$J$4="","",'Budget Issue #5 '!$B$13)</f>
        <v/>
      </c>
      <c r="J250" s="38" t="str">
        <f>IF('Budget Issue #5 '!$J$4="","",'Budget Issue #5 '!$G$10)</f>
        <v/>
      </c>
      <c r="K250" s="38" t="str">
        <f>IF('Budget Issue #5 '!$J$4="","",'Budget Issue #5 '!$G$13)</f>
        <v/>
      </c>
      <c r="O250" s="38">
        <v>230</v>
      </c>
    </row>
    <row r="251" spans="1:15" x14ac:dyDescent="0.25">
      <c r="A251" s="38">
        <f t="shared" si="8"/>
        <v>0</v>
      </c>
      <c r="B251" s="38">
        <f t="shared" si="9"/>
        <v>27</v>
      </c>
      <c r="C251" s="38">
        <v>5</v>
      </c>
      <c r="D251" s="38" t="str">
        <f>IF('Budget Issue #5 '!$J$4="","",'Budget Issue #5 '!$C$23)</f>
        <v/>
      </c>
      <c r="E251" s="38" t="str">
        <f>IF('Budget Issue #5 '!$J$4="","",'Budget Issue #5 '!$J$4)</f>
        <v/>
      </c>
      <c r="F251" s="38" t="str">
        <f>IF('Budget Issue #5 '!$J$6="","",'Budget Issue #5 '!$J$6)</f>
        <v/>
      </c>
      <c r="G251" s="38" t="str">
        <f>IF('Budget Issue #5 '!$J$4="","",'Budget Issue #5 '!$G$4)</f>
        <v/>
      </c>
      <c r="H251" s="38" t="str">
        <f>IF('Budget Issue #5 '!$G$6="","",'Budget Issue #5 '!$G$6)</f>
        <v/>
      </c>
      <c r="I251" s="38" t="str">
        <f>IF('Budget Issue #5 '!$J$4="","",'Budget Issue #5 '!$B$14)</f>
        <v/>
      </c>
      <c r="J251" s="38" t="str">
        <f>IF('Budget Issue #5 '!$J$4="","",'Budget Issue #5 '!$G$10)</f>
        <v/>
      </c>
      <c r="K251" s="38" t="str">
        <f>IF('Budget Issue #5 '!$J$4="","",'Budget Issue #5 '!$G$14)</f>
        <v/>
      </c>
      <c r="O251" s="38">
        <v>231</v>
      </c>
    </row>
    <row r="252" spans="1:15" x14ac:dyDescent="0.25">
      <c r="A252" s="38">
        <f t="shared" si="8"/>
        <v>0</v>
      </c>
      <c r="B252" s="38">
        <f t="shared" si="9"/>
        <v>27</v>
      </c>
      <c r="C252" s="38">
        <v>5</v>
      </c>
      <c r="D252" s="38" t="str">
        <f>IF('Budget Issue #5 '!$J$4="","",'Budget Issue #5 '!$C$23)</f>
        <v/>
      </c>
      <c r="E252" s="38" t="str">
        <f>IF('Budget Issue #5 '!$J$4="","",'Budget Issue #5 '!$J$4)</f>
        <v/>
      </c>
      <c r="F252" s="38" t="str">
        <f>IF('Budget Issue #5 '!$J$6="","",'Budget Issue #5 '!$J$6)</f>
        <v/>
      </c>
      <c r="G252" s="38" t="str">
        <f>IF('Budget Issue #5 '!$J$4="","",'Budget Issue #5 '!$G$4)</f>
        <v/>
      </c>
      <c r="H252" s="38" t="str">
        <f>IF('Budget Issue #5 '!$G$6="","",'Budget Issue #5 '!$G$6)</f>
        <v/>
      </c>
      <c r="I252" s="38" t="str">
        <f>IF('Budget Issue #5 '!$J$4="","",'Budget Issue #5 '!$B$15)</f>
        <v/>
      </c>
      <c r="J252" s="38" t="str">
        <f>IF('Budget Issue #5 '!$J$4="","",'Budget Issue #5 '!$G$10)</f>
        <v/>
      </c>
      <c r="K252" s="38" t="str">
        <f>IF('Budget Issue #5 '!$J$4="","",'Budget Issue #5 '!$G$15)</f>
        <v/>
      </c>
      <c r="O252" s="38">
        <v>232</v>
      </c>
    </row>
    <row r="253" spans="1:15" x14ac:dyDescent="0.25">
      <c r="A253" s="38">
        <f t="shared" si="8"/>
        <v>0</v>
      </c>
      <c r="B253" s="38">
        <f t="shared" si="9"/>
        <v>27</v>
      </c>
      <c r="C253" s="38">
        <v>5</v>
      </c>
      <c r="D253" s="38" t="str">
        <f>IF('Budget Issue #5 '!$J$4="","",'Budget Issue #5 '!$C$23)</f>
        <v/>
      </c>
      <c r="E253" s="38" t="str">
        <f>IF('Budget Issue #5 '!$J$4="","",'Budget Issue #5 '!$J$4)</f>
        <v/>
      </c>
      <c r="F253" s="38" t="str">
        <f>IF('Budget Issue #5 '!$J$6="","",'Budget Issue #5 '!$J$6)</f>
        <v/>
      </c>
      <c r="G253" s="38" t="str">
        <f>IF('Budget Issue #5 '!$J$4="","",'Budget Issue #5 '!$G$4)</f>
        <v/>
      </c>
      <c r="H253" s="38" t="str">
        <f>IF('Budget Issue #5 '!$G$6="","",'Budget Issue #5 '!$G$6)</f>
        <v/>
      </c>
      <c r="I253" s="38" t="str">
        <f>IF('Budget Issue #5 '!$J$4="","",'Budget Issue #5 '!$B$16)</f>
        <v/>
      </c>
      <c r="J253" s="38" t="str">
        <f>IF('Budget Issue #5 '!$J$4="","",'Budget Issue #5 '!$G$10)</f>
        <v/>
      </c>
      <c r="K253" s="38" t="str">
        <f>IF('Budget Issue #5 '!$J$4="","",'Budget Issue #5 '!$G$16)</f>
        <v/>
      </c>
      <c r="O253" s="38">
        <v>233</v>
      </c>
    </row>
    <row r="254" spans="1:15" x14ac:dyDescent="0.25">
      <c r="A254" s="38">
        <f t="shared" si="8"/>
        <v>0</v>
      </c>
      <c r="B254" s="38">
        <f t="shared" si="9"/>
        <v>27</v>
      </c>
      <c r="C254" s="38">
        <v>5</v>
      </c>
      <c r="D254" s="38" t="str">
        <f>IF('Budget Issue #5 '!$J$4="","",'Budget Issue #5 '!$C$23)</f>
        <v/>
      </c>
      <c r="E254" s="38" t="str">
        <f>IF('Budget Issue #5 '!$J$4="","",'Budget Issue #5 '!$J$4)</f>
        <v/>
      </c>
      <c r="F254" s="38" t="str">
        <f>IF('Budget Issue #5 '!$J$6="","",'Budget Issue #5 '!$J$6)</f>
        <v/>
      </c>
      <c r="G254" s="38" t="str">
        <f>IF('Budget Issue #5 '!$J$4="","",'Budget Issue #5 '!$G$4)</f>
        <v/>
      </c>
      <c r="H254" s="38" t="str">
        <f>IF('Budget Issue #5 '!$G$6="","",'Budget Issue #5 '!$G$6)</f>
        <v/>
      </c>
      <c r="I254" s="38" t="str">
        <f>IF('Budget Issue #5 '!$J$4="","",'Budget Issue #5 '!$B$11)</f>
        <v/>
      </c>
      <c r="J254" s="38" t="str">
        <f>IF('Budget Issue #5 '!$J$4="","",'Budget Issue #5 '!$H$10)</f>
        <v/>
      </c>
      <c r="K254" s="38" t="str">
        <f>IF('Budget Issue #5 '!$J$4="","",'Budget Issue #5 '!$H$11)</f>
        <v/>
      </c>
      <c r="O254" s="38">
        <v>234</v>
      </c>
    </row>
    <row r="255" spans="1:15" x14ac:dyDescent="0.25">
      <c r="A255" s="38">
        <f t="shared" si="8"/>
        <v>0</v>
      </c>
      <c r="B255" s="38">
        <f t="shared" si="9"/>
        <v>27</v>
      </c>
      <c r="C255" s="38">
        <v>5</v>
      </c>
      <c r="D255" s="38" t="str">
        <f>IF('Budget Issue #5 '!$J$4="","",'Budget Issue #5 '!$C$23)</f>
        <v/>
      </c>
      <c r="E255" s="38" t="str">
        <f>IF('Budget Issue #5 '!$J$4="","",'Budget Issue #5 '!$J$4)</f>
        <v/>
      </c>
      <c r="F255" s="38" t="str">
        <f>IF('Budget Issue #5 '!$J$6="","",'Budget Issue #5 '!$J$6)</f>
        <v/>
      </c>
      <c r="G255" s="38" t="str">
        <f>IF('Budget Issue #5 '!$J$4="","",'Budget Issue #5 '!$G$4)</f>
        <v/>
      </c>
      <c r="H255" s="38" t="str">
        <f>IF('Budget Issue #5 '!$G$6="","",'Budget Issue #5 '!$G$6)</f>
        <v/>
      </c>
      <c r="I255" s="38" t="str">
        <f>IF('Budget Issue #5 '!$J$4="","",'Budget Issue #5 '!$B$13)</f>
        <v/>
      </c>
      <c r="J255" s="38" t="str">
        <f>IF('Budget Issue #5 '!$J$4="","",'Budget Issue #5 '!$H$10)</f>
        <v/>
      </c>
      <c r="K255" s="38" t="str">
        <f>IF('Budget Issue #5 '!$J$4="","",'Budget Issue #5 '!$H$13)</f>
        <v/>
      </c>
      <c r="O255" s="38">
        <v>235</v>
      </c>
    </row>
    <row r="256" spans="1:15" x14ac:dyDescent="0.25">
      <c r="A256" s="38">
        <f t="shared" si="8"/>
        <v>0</v>
      </c>
      <c r="B256" s="38">
        <f t="shared" si="9"/>
        <v>27</v>
      </c>
      <c r="C256" s="38">
        <v>5</v>
      </c>
      <c r="D256" s="38" t="str">
        <f>IF('Budget Issue #5 '!$J$4="","",'Budget Issue #5 '!$C$23)</f>
        <v/>
      </c>
      <c r="E256" s="38" t="str">
        <f>IF('Budget Issue #5 '!$J$4="","",'Budget Issue #5 '!$J$4)</f>
        <v/>
      </c>
      <c r="F256" s="38" t="str">
        <f>IF('Budget Issue #5 '!$J$6="","",'Budget Issue #5 '!$J$6)</f>
        <v/>
      </c>
      <c r="G256" s="38" t="str">
        <f>IF('Budget Issue #5 '!$J$4="","",'Budget Issue #5 '!$G$4)</f>
        <v/>
      </c>
      <c r="H256" s="38" t="str">
        <f>IF('Budget Issue #5 '!$G$6="","",'Budget Issue #5 '!$G$6)</f>
        <v/>
      </c>
      <c r="I256" s="38" t="str">
        <f>IF('Budget Issue #5 '!$J$4="","",'Budget Issue #5 '!$B$14)</f>
        <v/>
      </c>
      <c r="J256" s="38" t="str">
        <f>IF('Budget Issue #5 '!$J$4="","",'Budget Issue #5 '!$H$10)</f>
        <v/>
      </c>
      <c r="K256" s="38" t="str">
        <f>IF('Budget Issue #5 '!$J$4="","",'Budget Issue #5 '!$H$14)</f>
        <v/>
      </c>
      <c r="O256" s="38">
        <v>236</v>
      </c>
    </row>
    <row r="257" spans="1:15" x14ac:dyDescent="0.25">
      <c r="A257" s="38">
        <f t="shared" si="8"/>
        <v>0</v>
      </c>
      <c r="B257" s="38">
        <f t="shared" si="9"/>
        <v>27</v>
      </c>
      <c r="C257" s="38">
        <v>5</v>
      </c>
      <c r="D257" s="38" t="str">
        <f>IF('Budget Issue #5 '!$J$4="","",'Budget Issue #5 '!$C$23)</f>
        <v/>
      </c>
      <c r="E257" s="38" t="str">
        <f>IF('Budget Issue #5 '!$J$4="","",'Budget Issue #5 '!$J$4)</f>
        <v/>
      </c>
      <c r="F257" s="38" t="str">
        <f>IF('Budget Issue #5 '!$J$6="","",'Budget Issue #5 '!$J$6)</f>
        <v/>
      </c>
      <c r="G257" s="38" t="str">
        <f>IF('Budget Issue #5 '!$J$4="","",'Budget Issue #5 '!$G$4)</f>
        <v/>
      </c>
      <c r="H257" s="38" t="str">
        <f>IF('Budget Issue #5 '!$G$6="","",'Budget Issue #5 '!$G$6)</f>
        <v/>
      </c>
      <c r="I257" s="38" t="str">
        <f>IF('Budget Issue #5 '!$J$4="","",'Budget Issue #5 '!$B$15)</f>
        <v/>
      </c>
      <c r="J257" s="38" t="str">
        <f>IF('Budget Issue #5 '!$J$4="","",'Budget Issue #5 '!$H$10)</f>
        <v/>
      </c>
      <c r="K257" s="38" t="str">
        <f>IF('Budget Issue #5 '!$J$4="","",'Budget Issue #5 '!$H$15)</f>
        <v/>
      </c>
      <c r="O257" s="38">
        <v>237</v>
      </c>
    </row>
    <row r="258" spans="1:15" x14ac:dyDescent="0.25">
      <c r="A258" s="38">
        <f t="shared" si="8"/>
        <v>0</v>
      </c>
      <c r="B258" s="38">
        <f t="shared" si="9"/>
        <v>27</v>
      </c>
      <c r="C258" s="38">
        <v>5</v>
      </c>
      <c r="D258" s="38" t="str">
        <f>IF('Budget Issue #5 '!$J$4="","",'Budget Issue #5 '!$C$23)</f>
        <v/>
      </c>
      <c r="E258" s="38" t="str">
        <f>IF('Budget Issue #5 '!$J$4="","",'Budget Issue #5 '!$J$4)</f>
        <v/>
      </c>
      <c r="F258" s="38" t="str">
        <f>IF('Budget Issue #5 '!$J$6="","",'Budget Issue #5 '!$J$6)</f>
        <v/>
      </c>
      <c r="G258" s="38" t="str">
        <f>IF('Budget Issue #5 '!$J$4="","",'Budget Issue #5 '!$G$4)</f>
        <v/>
      </c>
      <c r="H258" s="38" t="str">
        <f>IF('Budget Issue #5 '!$G$6="","",'Budget Issue #5 '!$G$6)</f>
        <v/>
      </c>
      <c r="I258" s="38" t="str">
        <f>IF('Budget Issue #5 '!$J$4="","",'Budget Issue #5 '!$B$16)</f>
        <v/>
      </c>
      <c r="J258" s="38" t="str">
        <f>IF('Budget Issue #5 '!$J$4="","",'Budget Issue #5 '!$H$10)</f>
        <v/>
      </c>
      <c r="K258" s="38" t="str">
        <f>IF('Budget Issue #5 '!$J$4="","",'Budget Issue #5 '!$H$16)</f>
        <v/>
      </c>
      <c r="O258" s="38">
        <v>238</v>
      </c>
    </row>
    <row r="259" spans="1:15" x14ac:dyDescent="0.25">
      <c r="A259" s="38">
        <f t="shared" si="8"/>
        <v>0</v>
      </c>
      <c r="B259" s="38">
        <f t="shared" si="9"/>
        <v>27</v>
      </c>
      <c r="C259" s="38">
        <v>5</v>
      </c>
      <c r="D259" s="38" t="str">
        <f>IF('Budget Issue #5 '!$J$4="","",'Budget Issue #5 '!$C$23)</f>
        <v/>
      </c>
      <c r="E259" s="38" t="str">
        <f>IF('Budget Issue #5 '!$J$4="","",'Budget Issue #5 '!$J$4)</f>
        <v/>
      </c>
      <c r="F259" s="38" t="str">
        <f>IF('Budget Issue #5 '!$J$6="","",'Budget Issue #5 '!$J$6)</f>
        <v/>
      </c>
      <c r="G259" s="38" t="str">
        <f>IF('Budget Issue #5 '!$J$4="","",'Budget Issue #5 '!$G$4)</f>
        <v/>
      </c>
      <c r="H259" s="38" t="str">
        <f>IF('Budget Issue #5 '!$G$6="","",'Budget Issue #5 '!$G$6)</f>
        <v/>
      </c>
      <c r="I259" s="38" t="str">
        <f>IF('Budget Issue #5 '!$J$4="","",'Budget Issue #5 '!$B$11)</f>
        <v/>
      </c>
      <c r="J259" s="38" t="str">
        <f>IF('Budget Issue #5 '!$J$4="","",'Budget Issue #5 '!$I$10)</f>
        <v/>
      </c>
      <c r="K259" s="38" t="str">
        <f>IF('Budget Issue #5 '!$J$4="","",'Budget Issue #5 '!$I$11)</f>
        <v/>
      </c>
      <c r="O259" s="38">
        <v>239</v>
      </c>
    </row>
    <row r="260" spans="1:15" x14ac:dyDescent="0.25">
      <c r="A260" s="38">
        <f t="shared" si="8"/>
        <v>0</v>
      </c>
      <c r="B260" s="38">
        <f t="shared" si="9"/>
        <v>27</v>
      </c>
      <c r="C260" s="38">
        <v>5</v>
      </c>
      <c r="D260" s="38" t="str">
        <f>IF('Budget Issue #5 '!$J$4="","",'Budget Issue #5 '!$C$23)</f>
        <v/>
      </c>
      <c r="E260" s="38" t="str">
        <f>IF('Budget Issue #5 '!$J$4="","",'Budget Issue #5 '!$J$4)</f>
        <v/>
      </c>
      <c r="F260" s="38" t="str">
        <f>IF('Budget Issue #5 '!$J$6="","",'Budget Issue #5 '!$J$6)</f>
        <v/>
      </c>
      <c r="G260" s="38" t="str">
        <f>IF('Budget Issue #5 '!$J$4="","",'Budget Issue #5 '!$G$4)</f>
        <v/>
      </c>
      <c r="H260" s="38" t="str">
        <f>IF('Budget Issue #5 '!$G$6="","",'Budget Issue #5 '!$G$6)</f>
        <v/>
      </c>
      <c r="I260" s="38" t="str">
        <f>IF('Budget Issue #5 '!$J$4="","",'Budget Issue #5 '!$B$13)</f>
        <v/>
      </c>
      <c r="J260" s="38" t="str">
        <f>IF('Budget Issue #5 '!$J$4="","",'Budget Issue #5 '!$I$10)</f>
        <v/>
      </c>
      <c r="K260" s="38" t="str">
        <f>IF('Budget Issue #5 '!$J$4="","",'Budget Issue #5 '!$I$13)</f>
        <v/>
      </c>
      <c r="O260" s="38">
        <v>240</v>
      </c>
    </row>
    <row r="261" spans="1:15" x14ac:dyDescent="0.25">
      <c r="A261" s="38">
        <f t="shared" si="8"/>
        <v>0</v>
      </c>
      <c r="B261" s="38">
        <f t="shared" si="9"/>
        <v>27</v>
      </c>
      <c r="C261" s="38">
        <v>5</v>
      </c>
      <c r="D261" s="38" t="str">
        <f>IF('Budget Issue #5 '!$J$4="","",'Budget Issue #5 '!$C$23)</f>
        <v/>
      </c>
      <c r="E261" s="38" t="str">
        <f>IF('Budget Issue #5 '!$J$4="","",'Budget Issue #5 '!$J$4)</f>
        <v/>
      </c>
      <c r="F261" s="38" t="str">
        <f>IF('Budget Issue #5 '!$J$6="","",'Budget Issue #5 '!$J$6)</f>
        <v/>
      </c>
      <c r="G261" s="38" t="str">
        <f>IF('Budget Issue #5 '!$J$4="","",'Budget Issue #5 '!$G$4)</f>
        <v/>
      </c>
      <c r="H261" s="38" t="str">
        <f>IF('Budget Issue #5 '!$G$6="","",'Budget Issue #5 '!$G$6)</f>
        <v/>
      </c>
      <c r="I261" s="38" t="str">
        <f>IF('Budget Issue #5 '!$J$4="","",'Budget Issue #5 '!$B$14)</f>
        <v/>
      </c>
      <c r="J261" s="38" t="str">
        <f>IF('Budget Issue #5 '!$J$4="","",'Budget Issue #5 '!$I$10)</f>
        <v/>
      </c>
      <c r="K261" s="38" t="str">
        <f>IF('Budget Issue #5 '!$J$4="","",'Budget Issue #5 '!$I$14)</f>
        <v/>
      </c>
      <c r="O261" s="38">
        <v>241</v>
      </c>
    </row>
    <row r="262" spans="1:15" x14ac:dyDescent="0.25">
      <c r="A262" s="38">
        <f t="shared" si="8"/>
        <v>0</v>
      </c>
      <c r="B262" s="38">
        <f t="shared" si="9"/>
        <v>27</v>
      </c>
      <c r="C262" s="38">
        <v>5</v>
      </c>
      <c r="D262" s="38" t="str">
        <f>IF('Budget Issue #5 '!$J$4="","",'Budget Issue #5 '!$C$23)</f>
        <v/>
      </c>
      <c r="E262" s="38" t="str">
        <f>IF('Budget Issue #5 '!$J$4="","",'Budget Issue #5 '!$J$4)</f>
        <v/>
      </c>
      <c r="F262" s="38" t="str">
        <f>IF('Budget Issue #5 '!$J$6="","",'Budget Issue #5 '!$J$6)</f>
        <v/>
      </c>
      <c r="G262" s="38" t="str">
        <f>IF('Budget Issue #5 '!$J$4="","",'Budget Issue #5 '!$G$4)</f>
        <v/>
      </c>
      <c r="H262" s="38" t="str">
        <f>IF('Budget Issue #5 '!$G$6="","",'Budget Issue #5 '!$G$6)</f>
        <v/>
      </c>
      <c r="I262" s="38" t="str">
        <f>IF('Budget Issue #5 '!$J$4="","",'Budget Issue #5 '!$B$15)</f>
        <v/>
      </c>
      <c r="J262" s="38" t="str">
        <f>IF('Budget Issue #5 '!$J$4="","",'Budget Issue #5 '!$I$10)</f>
        <v/>
      </c>
      <c r="K262" s="38" t="str">
        <f>IF('Budget Issue #5 '!$J$4="","",'Budget Issue #5 '!$I$15)</f>
        <v/>
      </c>
      <c r="O262" s="38">
        <v>242</v>
      </c>
    </row>
    <row r="263" spans="1:15" x14ac:dyDescent="0.25">
      <c r="A263" s="38">
        <f t="shared" si="8"/>
        <v>0</v>
      </c>
      <c r="B263" s="38">
        <f t="shared" si="9"/>
        <v>27</v>
      </c>
      <c r="C263" s="38">
        <v>5</v>
      </c>
      <c r="D263" s="38" t="str">
        <f>IF('Budget Issue #5 '!$J$4="","",'Budget Issue #5 '!$C$23)</f>
        <v/>
      </c>
      <c r="E263" s="38" t="str">
        <f>IF('Budget Issue #5 '!$J$4="","",'Budget Issue #5 '!$J$4)</f>
        <v/>
      </c>
      <c r="F263" s="38" t="str">
        <f>IF('Budget Issue #5 '!$J$6="","",'Budget Issue #5 '!$J$6)</f>
        <v/>
      </c>
      <c r="G263" s="38" t="str">
        <f>IF('Budget Issue #5 '!$J$4="","",'Budget Issue #5 '!$G$4)</f>
        <v/>
      </c>
      <c r="H263" s="38" t="str">
        <f>IF('Budget Issue #5 '!$G$6="","",'Budget Issue #5 '!$G$6)</f>
        <v/>
      </c>
      <c r="I263" s="38" t="str">
        <f>IF('Budget Issue #5 '!$J$4="","",'Budget Issue #5 '!$B$16)</f>
        <v/>
      </c>
      <c r="J263" s="38" t="str">
        <f>IF('Budget Issue #5 '!$J$4="","",'Budget Issue #5 '!$I$10)</f>
        <v/>
      </c>
      <c r="K263" s="38" t="str">
        <f>IF('Budget Issue #5 '!$J$4="","",'Budget Issue #5 '!$I$16)</f>
        <v/>
      </c>
      <c r="O263" s="38">
        <v>243</v>
      </c>
    </row>
    <row r="264" spans="1:15" x14ac:dyDescent="0.25">
      <c r="A264" s="38">
        <f t="shared" si="8"/>
        <v>0</v>
      </c>
      <c r="B264" s="38">
        <f t="shared" si="9"/>
        <v>27</v>
      </c>
      <c r="C264" s="38">
        <v>5</v>
      </c>
      <c r="D264" s="38" t="str">
        <f>IF('Budget Issue #5 '!$J$4="","",'Budget Issue #5 '!$C$23)</f>
        <v/>
      </c>
      <c r="E264" s="38" t="str">
        <f>IF('Budget Issue #5 '!$J$4="","",'Budget Issue #5 '!$J$4)</f>
        <v/>
      </c>
      <c r="F264" s="38" t="str">
        <f>IF('Budget Issue #5 '!$J$6="","",'Budget Issue #5 '!$J$6)</f>
        <v/>
      </c>
      <c r="G264" s="38" t="str">
        <f>IF('Budget Issue #5 '!$J$4="","",'Budget Issue #5 '!$G$4)</f>
        <v/>
      </c>
      <c r="H264" s="38" t="str">
        <f>IF('Budget Issue #5 '!$G$6="","",'Budget Issue #5 '!$G$6)</f>
        <v/>
      </c>
      <c r="I264" s="38" t="str">
        <f>IF('Budget Issue #5 '!$J$4="","",'Budget Issue #5 '!$B$11)</f>
        <v/>
      </c>
      <c r="J264" s="38" t="str">
        <f>IF('Budget Issue #5 '!$J$4="","",'Budget Issue #5 '!$J$10)</f>
        <v/>
      </c>
      <c r="K264" s="38" t="str">
        <f>IF('Budget Issue #5 '!$J$4="","",'Budget Issue #5 '!$J$11)</f>
        <v/>
      </c>
      <c r="O264" s="38">
        <v>244</v>
      </c>
    </row>
    <row r="265" spans="1:15" x14ac:dyDescent="0.25">
      <c r="A265" s="38">
        <f t="shared" si="8"/>
        <v>0</v>
      </c>
      <c r="B265" s="38">
        <f t="shared" si="9"/>
        <v>27</v>
      </c>
      <c r="C265" s="38">
        <v>5</v>
      </c>
      <c r="D265" s="38" t="str">
        <f>IF('Budget Issue #5 '!$J$4="","",'Budget Issue #5 '!$C$23)</f>
        <v/>
      </c>
      <c r="E265" s="38" t="str">
        <f>IF('Budget Issue #5 '!$J$4="","",'Budget Issue #5 '!$J$4)</f>
        <v/>
      </c>
      <c r="F265" s="38" t="str">
        <f>IF('Budget Issue #5 '!$J$6="","",'Budget Issue #5 '!$J$6)</f>
        <v/>
      </c>
      <c r="G265" s="38" t="str">
        <f>IF('Budget Issue #5 '!$J$4="","",'Budget Issue #5 '!$G$4)</f>
        <v/>
      </c>
      <c r="H265" s="38" t="str">
        <f>IF('Budget Issue #5 '!$G$6="","",'Budget Issue #5 '!$G$6)</f>
        <v/>
      </c>
      <c r="I265" s="38" t="str">
        <f>IF('Budget Issue #5 '!$J$4="","",'Budget Issue #5 '!$B$13)</f>
        <v/>
      </c>
      <c r="J265" s="38" t="str">
        <f>IF('Budget Issue #5 '!$J$4="","",'Budget Issue #5 '!$J$10)</f>
        <v/>
      </c>
      <c r="K265" s="38" t="str">
        <f>IF('Budget Issue #5 '!$J$4="","",'Budget Issue #5 '!$J$13)</f>
        <v/>
      </c>
      <c r="O265" s="38">
        <v>245</v>
      </c>
    </row>
    <row r="266" spans="1:15" x14ac:dyDescent="0.25">
      <c r="A266" s="38">
        <f t="shared" si="8"/>
        <v>0</v>
      </c>
      <c r="B266" s="38">
        <f t="shared" si="9"/>
        <v>27</v>
      </c>
      <c r="C266" s="38">
        <v>5</v>
      </c>
      <c r="D266" s="38" t="str">
        <f>IF('Budget Issue #5 '!$J$4="","",'Budget Issue #5 '!$C$23)</f>
        <v/>
      </c>
      <c r="E266" s="38" t="str">
        <f>IF('Budget Issue #5 '!$J$4="","",'Budget Issue #5 '!$J$4)</f>
        <v/>
      </c>
      <c r="F266" s="38" t="str">
        <f>IF('Budget Issue #5 '!$J$6="","",'Budget Issue #5 '!$J$6)</f>
        <v/>
      </c>
      <c r="G266" s="38" t="str">
        <f>IF('Budget Issue #5 '!$J$4="","",'Budget Issue #5 '!$G$4)</f>
        <v/>
      </c>
      <c r="H266" s="38" t="str">
        <f>IF('Budget Issue #5 '!$G$6="","",'Budget Issue #5 '!$G$6)</f>
        <v/>
      </c>
      <c r="I266" s="38" t="str">
        <f>IF('Budget Issue #5 '!$J$4="","",'Budget Issue #5 '!$B$14)</f>
        <v/>
      </c>
      <c r="J266" s="38" t="str">
        <f>IF('Budget Issue #5 '!$J$4="","",'Budget Issue #5 '!$J$10)</f>
        <v/>
      </c>
      <c r="K266" s="38" t="str">
        <f>IF('Budget Issue #5 '!$J$4="","",'Budget Issue #5 '!$J$14)</f>
        <v/>
      </c>
      <c r="O266" s="38">
        <v>246</v>
      </c>
    </row>
    <row r="267" spans="1:15" x14ac:dyDescent="0.25">
      <c r="A267" s="38">
        <f t="shared" si="8"/>
        <v>0</v>
      </c>
      <c r="B267" s="38">
        <f t="shared" si="9"/>
        <v>27</v>
      </c>
      <c r="C267" s="38">
        <v>5</v>
      </c>
      <c r="D267" s="38" t="str">
        <f>IF('Budget Issue #5 '!$J$4="","",'Budget Issue #5 '!$C$23)</f>
        <v/>
      </c>
      <c r="E267" s="38" t="str">
        <f>IF('Budget Issue #5 '!$J$4="","",'Budget Issue #5 '!$J$4)</f>
        <v/>
      </c>
      <c r="F267" s="38" t="str">
        <f>IF('Budget Issue #5 '!$J$6="","",'Budget Issue #5 '!$J$6)</f>
        <v/>
      </c>
      <c r="G267" s="38" t="str">
        <f>IF('Budget Issue #5 '!$J$4="","",'Budget Issue #5 '!$G$4)</f>
        <v/>
      </c>
      <c r="H267" s="38" t="str">
        <f>IF('Budget Issue #5 '!$G$6="","",'Budget Issue #5 '!$G$6)</f>
        <v/>
      </c>
      <c r="I267" s="38" t="str">
        <f>IF('Budget Issue #5 '!$J$4="","",'Budget Issue #5 '!$B$15)</f>
        <v/>
      </c>
      <c r="J267" s="38" t="str">
        <f>IF('Budget Issue #5 '!$J$4="","",'Budget Issue #5 '!$J$10)</f>
        <v/>
      </c>
      <c r="K267" s="38" t="str">
        <f>IF('Budget Issue #5 '!$J$4="","",'Budget Issue #5 '!$J$15)</f>
        <v/>
      </c>
      <c r="O267" s="38">
        <v>247</v>
      </c>
    </row>
    <row r="268" spans="1:15" x14ac:dyDescent="0.25">
      <c r="A268" s="38">
        <f t="shared" si="8"/>
        <v>0</v>
      </c>
      <c r="B268" s="38">
        <f t="shared" si="9"/>
        <v>27</v>
      </c>
      <c r="C268" s="38">
        <v>5</v>
      </c>
      <c r="D268" s="38" t="str">
        <f>IF('Budget Issue #5 '!$J$4="","",'Budget Issue #5 '!$C$23)</f>
        <v/>
      </c>
      <c r="E268" s="38" t="str">
        <f>IF('Budget Issue #5 '!$J$4="","",'Budget Issue #5 '!$J$4)</f>
        <v/>
      </c>
      <c r="F268" s="38" t="str">
        <f>IF('Budget Issue #5 '!$J$6="","",'Budget Issue #5 '!$J$6)</f>
        <v/>
      </c>
      <c r="G268" s="38" t="str">
        <f>IF('Budget Issue #5 '!$J$4="","",'Budget Issue #5 '!$G$4)</f>
        <v/>
      </c>
      <c r="H268" s="38" t="str">
        <f>IF('Budget Issue #5 '!$G$6="","",'Budget Issue #5 '!$G$6)</f>
        <v/>
      </c>
      <c r="I268" s="38" t="str">
        <f>IF('Budget Issue #5 '!$J$4="","",'Budget Issue #5 '!$B$16)</f>
        <v/>
      </c>
      <c r="J268" s="38" t="str">
        <f>IF('Budget Issue #5 '!$J$4="","",'Budget Issue #5 '!$J$10)</f>
        <v/>
      </c>
      <c r="K268" s="38" t="str">
        <f>IF('Budget Issue #5 '!$J$4="","",'Budget Issue #5 '!$J$16)</f>
        <v/>
      </c>
      <c r="O268" s="38">
        <v>248</v>
      </c>
    </row>
    <row r="269" spans="1:15" x14ac:dyDescent="0.25">
      <c r="A269" s="38">
        <f t="shared" si="8"/>
        <v>0</v>
      </c>
      <c r="B269" s="38">
        <f t="shared" si="9"/>
        <v>27</v>
      </c>
      <c r="C269" s="38">
        <v>5</v>
      </c>
      <c r="D269" s="38" t="str">
        <f>IF('Budget Issue #5 '!$J$4="","",'Budget Issue #5 '!$C$23)</f>
        <v/>
      </c>
      <c r="E269" s="38" t="str">
        <f>IF('Budget Issue #5 '!$J$4="","",'Budget Issue #5 '!$J$4)</f>
        <v/>
      </c>
      <c r="F269" s="38" t="str">
        <f>IF('Budget Issue #5 '!$J$6="","",'Budget Issue #5 '!$J$6)</f>
        <v/>
      </c>
      <c r="G269" s="38" t="str">
        <f>IF('Budget Issue #5 '!$J$4="","",'Budget Issue #5 '!$G$4)</f>
        <v/>
      </c>
      <c r="H269" s="38" t="str">
        <f>IF('Budget Issue #5 '!$G$6="","",'Budget Issue #5 '!$G$6)</f>
        <v/>
      </c>
      <c r="I269" s="38" t="str">
        <f>IF('Budget Issue #5 '!$J$4="","",'Budget Issue #5 '!$B$11)</f>
        <v/>
      </c>
      <c r="J269" s="38" t="str">
        <f>IF('Budget Issue #5 '!$J$4="","",'Budget Issue #5 '!$K$10)</f>
        <v/>
      </c>
      <c r="K269" s="38" t="str">
        <f>IF('Budget Issue #5 '!$J$4="","",'Budget Issue #5 '!$K$11)</f>
        <v/>
      </c>
      <c r="O269" s="38">
        <v>249</v>
      </c>
    </row>
    <row r="270" spans="1:15" x14ac:dyDescent="0.25">
      <c r="A270" s="38">
        <f t="shared" si="8"/>
        <v>0</v>
      </c>
      <c r="B270" s="38">
        <f t="shared" si="9"/>
        <v>27</v>
      </c>
      <c r="C270" s="38">
        <v>5</v>
      </c>
      <c r="D270" s="38" t="str">
        <f>IF('Budget Issue #5 '!$J$4="","",'Budget Issue #5 '!$C$23)</f>
        <v/>
      </c>
      <c r="E270" s="38" t="str">
        <f>IF('Budget Issue #5 '!$J$4="","",'Budget Issue #5 '!$J$4)</f>
        <v/>
      </c>
      <c r="F270" s="38" t="str">
        <f>IF('Budget Issue #5 '!$J$6="","",'Budget Issue #5 '!$J$6)</f>
        <v/>
      </c>
      <c r="G270" s="38" t="str">
        <f>IF('Budget Issue #5 '!$J$4="","",'Budget Issue #5 '!$G$4)</f>
        <v/>
      </c>
      <c r="H270" s="38" t="str">
        <f>IF('Budget Issue #5 '!$G$6="","",'Budget Issue #5 '!$G$6)</f>
        <v/>
      </c>
      <c r="I270" s="38" t="str">
        <f>IF('Budget Issue #5 '!$J$4="","",'Budget Issue #5 '!$B$13)</f>
        <v/>
      </c>
      <c r="J270" s="38" t="str">
        <f>IF('Budget Issue #5 '!$J$4="","",'Budget Issue #5 '!$K$10)</f>
        <v/>
      </c>
      <c r="K270" s="38" t="str">
        <f>IF('Budget Issue #5 '!$J$4="","",'Budget Issue #5 '!$K$13)</f>
        <v/>
      </c>
      <c r="O270" s="38">
        <v>250</v>
      </c>
    </row>
    <row r="271" spans="1:15" x14ac:dyDescent="0.25">
      <c r="A271" s="38">
        <f t="shared" si="8"/>
        <v>0</v>
      </c>
      <c r="B271" s="38">
        <f t="shared" si="9"/>
        <v>27</v>
      </c>
      <c r="C271" s="38">
        <v>5</v>
      </c>
      <c r="D271" s="38" t="str">
        <f>IF('Budget Issue #5 '!$J$4="","",'Budget Issue #5 '!$C$23)</f>
        <v/>
      </c>
      <c r="E271" s="38" t="str">
        <f>IF('Budget Issue #5 '!$J$4="","",'Budget Issue #5 '!$J$4)</f>
        <v/>
      </c>
      <c r="F271" s="38" t="str">
        <f>IF('Budget Issue #5 '!$J$6="","",'Budget Issue #5 '!$J$6)</f>
        <v/>
      </c>
      <c r="G271" s="38" t="str">
        <f>IF('Budget Issue #5 '!$J$4="","",'Budget Issue #5 '!$G$4)</f>
        <v/>
      </c>
      <c r="H271" s="38" t="str">
        <f>IF('Budget Issue #5 '!$G$6="","",'Budget Issue #5 '!$G$6)</f>
        <v/>
      </c>
      <c r="I271" s="38" t="str">
        <f>IF('Budget Issue #5 '!$J$4="","",'Budget Issue #5 '!$B$14)</f>
        <v/>
      </c>
      <c r="J271" s="38" t="str">
        <f>IF('Budget Issue #5 '!$J$4="","",'Budget Issue #5 '!$K$10)</f>
        <v/>
      </c>
      <c r="K271" s="38" t="str">
        <f>IF('Budget Issue #5 '!$J$4="","",'Budget Issue #5 '!$K$14)</f>
        <v/>
      </c>
      <c r="O271" s="38">
        <v>251</v>
      </c>
    </row>
    <row r="272" spans="1:15" x14ac:dyDescent="0.25">
      <c r="A272" s="38">
        <f t="shared" si="8"/>
        <v>0</v>
      </c>
      <c r="B272" s="38">
        <f t="shared" si="9"/>
        <v>27</v>
      </c>
      <c r="C272" s="38">
        <v>5</v>
      </c>
      <c r="D272" s="38" t="str">
        <f>IF('Budget Issue #5 '!$J$4="","",'Budget Issue #5 '!$C$23)</f>
        <v/>
      </c>
      <c r="E272" s="38" t="str">
        <f>IF('Budget Issue #5 '!$J$4="","",'Budget Issue #5 '!$J$4)</f>
        <v/>
      </c>
      <c r="F272" s="38" t="str">
        <f>IF('Budget Issue #5 '!$J$6="","",'Budget Issue #5 '!$J$6)</f>
        <v/>
      </c>
      <c r="G272" s="38" t="str">
        <f>IF('Budget Issue #5 '!$J$4="","",'Budget Issue #5 '!$G$4)</f>
        <v/>
      </c>
      <c r="H272" s="38" t="str">
        <f>IF('Budget Issue #5 '!$G$6="","",'Budget Issue #5 '!$G$6)</f>
        <v/>
      </c>
      <c r="I272" s="38" t="str">
        <f>IF('Budget Issue #5 '!$J$4="","",'Budget Issue #5 '!$B$15)</f>
        <v/>
      </c>
      <c r="J272" s="38" t="str">
        <f>IF('Budget Issue #5 '!$J$4="","",'Budget Issue #5 '!$K$10)</f>
        <v/>
      </c>
      <c r="K272" s="38" t="str">
        <f>IF('Budget Issue #5 '!$J$4="","",'Budget Issue #5 '!$K$15)</f>
        <v/>
      </c>
      <c r="O272" s="38">
        <v>252</v>
      </c>
    </row>
    <row r="273" spans="1:15" x14ac:dyDescent="0.25">
      <c r="A273" s="38">
        <f t="shared" si="8"/>
        <v>0</v>
      </c>
      <c r="B273" s="38">
        <f t="shared" si="9"/>
        <v>27</v>
      </c>
      <c r="C273" s="38">
        <v>5</v>
      </c>
      <c r="D273" s="38" t="str">
        <f>IF('Budget Issue #5 '!$J$4="","",'Budget Issue #5 '!$C$23)</f>
        <v/>
      </c>
      <c r="E273" s="38" t="str">
        <f>IF('Budget Issue #5 '!$J$4="","",'Budget Issue #5 '!$J$4)</f>
        <v/>
      </c>
      <c r="F273" s="38" t="str">
        <f>IF('Budget Issue #5 '!$J$6="","",'Budget Issue #5 '!$J$6)</f>
        <v/>
      </c>
      <c r="G273" s="38" t="str">
        <f>IF('Budget Issue #5 '!$J$4="","",'Budget Issue #5 '!$G$4)</f>
        <v/>
      </c>
      <c r="H273" s="38" t="str">
        <f>IF('Budget Issue #5 '!$G$6="","",'Budget Issue #5 '!$G$6)</f>
        <v/>
      </c>
      <c r="I273" s="38" t="str">
        <f>IF('Budget Issue #5 '!$J$4="","",'Budget Issue #5 '!$B$16)</f>
        <v/>
      </c>
      <c r="J273" s="38" t="str">
        <f>IF('Budget Issue #5 '!$J$4="","",'Budget Issue #5 '!$K$10)</f>
        <v/>
      </c>
      <c r="K273" s="38" t="str">
        <f>IF('Budget Issue #5 '!$J$4="","",'Budget Issue #5 '!$K$16)</f>
        <v/>
      </c>
      <c r="O273" s="38">
        <v>253</v>
      </c>
    </row>
    <row r="274" spans="1:15" x14ac:dyDescent="0.25">
      <c r="A274" s="38">
        <f t="shared" si="8"/>
        <v>0</v>
      </c>
      <c r="B274" s="38">
        <f t="shared" si="9"/>
        <v>27</v>
      </c>
      <c r="C274" s="38">
        <v>5</v>
      </c>
      <c r="D274" s="38" t="str">
        <f>IF('Budget Issue #5 '!$J$4="","",'Budget Issue #5 '!$C$23)</f>
        <v/>
      </c>
      <c r="E274" s="38" t="str">
        <f>IF('Budget Issue #5 '!$J$4="","",'Budget Issue #5 '!$J$4)</f>
        <v/>
      </c>
      <c r="F274" s="38" t="str">
        <f>IF('Budget Issue #5 '!$J$6="","",'Budget Issue #5 '!$J$6)</f>
        <v/>
      </c>
      <c r="G274" s="38" t="str">
        <f>IF('Budget Issue #5 '!$J$4="","",'Budget Issue #5 '!$G$4)</f>
        <v/>
      </c>
      <c r="H274" s="38" t="str">
        <f>IF('Budget Issue #5 '!$G$6="","",'Budget Issue #5 '!$G$6)</f>
        <v/>
      </c>
      <c r="I274" s="38" t="str">
        <f>IF('Budget Issue #5 '!$J$4="","",'Budget Issue #5 '!$B$11)</f>
        <v/>
      </c>
      <c r="J274" s="38" t="str">
        <f>IF('Budget Issue #5 '!$J$4="","",'Budget Issue #5 '!$L$10)</f>
        <v/>
      </c>
      <c r="K274" s="38" t="str">
        <f>IF('Budget Issue #5 '!$J$4="","",'Budget Issue #5 '!$L$11)</f>
        <v/>
      </c>
      <c r="O274" s="38">
        <v>254</v>
      </c>
    </row>
    <row r="275" spans="1:15" x14ac:dyDescent="0.25">
      <c r="A275" s="38">
        <f t="shared" si="8"/>
        <v>0</v>
      </c>
      <c r="B275" s="38">
        <f t="shared" si="9"/>
        <v>27</v>
      </c>
      <c r="C275" s="38">
        <v>5</v>
      </c>
      <c r="D275" s="38" t="str">
        <f>IF('Budget Issue #5 '!$J$4="","",'Budget Issue #5 '!$C$23)</f>
        <v/>
      </c>
      <c r="E275" s="38" t="str">
        <f>IF('Budget Issue #5 '!$J$4="","",'Budget Issue #5 '!$J$4)</f>
        <v/>
      </c>
      <c r="F275" s="38" t="str">
        <f>IF('Budget Issue #5 '!$J$6="","",'Budget Issue #5 '!$J$6)</f>
        <v/>
      </c>
      <c r="G275" s="38" t="str">
        <f>IF('Budget Issue #5 '!$J$4="","",'Budget Issue #5 '!$G$4)</f>
        <v/>
      </c>
      <c r="H275" s="38" t="str">
        <f>IF('Budget Issue #5 '!$G$6="","",'Budget Issue #5 '!$G$6)</f>
        <v/>
      </c>
      <c r="I275" s="38" t="str">
        <f>IF('Budget Issue #5 '!$J$4="","",'Budget Issue #5 '!$B$13)</f>
        <v/>
      </c>
      <c r="J275" s="38" t="str">
        <f>IF('Budget Issue #5 '!$J$4="","",'Budget Issue #5 '!$L$10)</f>
        <v/>
      </c>
      <c r="K275" s="38" t="str">
        <f>IF('Budget Issue #5 '!$J$4="","",'Budget Issue #5 '!$L$13)</f>
        <v/>
      </c>
      <c r="O275" s="38">
        <v>255</v>
      </c>
    </row>
    <row r="276" spans="1:15" x14ac:dyDescent="0.25">
      <c r="A276" s="38">
        <f t="shared" si="8"/>
        <v>0</v>
      </c>
      <c r="B276" s="38">
        <f t="shared" si="9"/>
        <v>27</v>
      </c>
      <c r="C276" s="38">
        <v>5</v>
      </c>
      <c r="D276" s="38" t="str">
        <f>IF('Budget Issue #5 '!$J$4="","",'Budget Issue #5 '!$C$23)</f>
        <v/>
      </c>
      <c r="E276" s="38" t="str">
        <f>IF('Budget Issue #5 '!$J$4="","",'Budget Issue #5 '!$J$4)</f>
        <v/>
      </c>
      <c r="F276" s="38" t="str">
        <f>IF('Budget Issue #5 '!$J$6="","",'Budget Issue #5 '!$J$6)</f>
        <v/>
      </c>
      <c r="G276" s="38" t="str">
        <f>IF('Budget Issue #5 '!$J$4="","",'Budget Issue #5 '!$G$4)</f>
        <v/>
      </c>
      <c r="H276" s="38" t="str">
        <f>IF('Budget Issue #5 '!$G$6="","",'Budget Issue #5 '!$G$6)</f>
        <v/>
      </c>
      <c r="I276" s="38" t="str">
        <f>IF('Budget Issue #5 '!$J$4="","",'Budget Issue #5 '!$B$14)</f>
        <v/>
      </c>
      <c r="J276" s="38" t="str">
        <f>IF('Budget Issue #5 '!$J$4="","",'Budget Issue #5 '!$L$10)</f>
        <v/>
      </c>
      <c r="K276" s="38" t="str">
        <f>IF('Budget Issue #5 '!$J$4="","",'Budget Issue #5 '!$L$14)</f>
        <v/>
      </c>
      <c r="O276" s="38">
        <v>256</v>
      </c>
    </row>
    <row r="277" spans="1:15" x14ac:dyDescent="0.25">
      <c r="A277" s="38">
        <f t="shared" si="8"/>
        <v>0</v>
      </c>
      <c r="B277" s="38">
        <f t="shared" si="9"/>
        <v>27</v>
      </c>
      <c r="C277" s="38">
        <v>5</v>
      </c>
      <c r="D277" s="38" t="str">
        <f>IF('Budget Issue #5 '!$J$4="","",'Budget Issue #5 '!$C$23)</f>
        <v/>
      </c>
      <c r="E277" s="38" t="str">
        <f>IF('Budget Issue #5 '!$J$4="","",'Budget Issue #5 '!$J$4)</f>
        <v/>
      </c>
      <c r="F277" s="38" t="str">
        <f>IF('Budget Issue #5 '!$J$6="","",'Budget Issue #5 '!$J$6)</f>
        <v/>
      </c>
      <c r="G277" s="38" t="str">
        <f>IF('Budget Issue #5 '!$J$4="","",'Budget Issue #5 '!$G$4)</f>
        <v/>
      </c>
      <c r="H277" s="38" t="str">
        <f>IF('Budget Issue #5 '!$G$6="","",'Budget Issue #5 '!$G$6)</f>
        <v/>
      </c>
      <c r="I277" s="38" t="str">
        <f>IF('Budget Issue #5 '!$J$4="","",'Budget Issue #5 '!$B$15)</f>
        <v/>
      </c>
      <c r="J277" s="38" t="str">
        <f>IF('Budget Issue #5 '!$J$4="","",'Budget Issue #5 '!$L$10)</f>
        <v/>
      </c>
      <c r="K277" s="38" t="str">
        <f>IF('Budget Issue #5 '!$J$4="","",'Budget Issue #5 '!$L$15)</f>
        <v/>
      </c>
      <c r="O277" s="38">
        <v>257</v>
      </c>
    </row>
    <row r="278" spans="1:15" x14ac:dyDescent="0.25">
      <c r="A278" s="38">
        <f t="shared" si="8"/>
        <v>0</v>
      </c>
      <c r="B278" s="38">
        <f t="shared" si="9"/>
        <v>27</v>
      </c>
      <c r="C278" s="38">
        <v>5</v>
      </c>
      <c r="D278" s="38" t="str">
        <f>IF('Budget Issue #5 '!$J$4="","",'Budget Issue #5 '!$C$23)</f>
        <v/>
      </c>
      <c r="E278" s="38" t="str">
        <f>IF('Budget Issue #5 '!$J$4="","",'Budget Issue #5 '!$J$4)</f>
        <v/>
      </c>
      <c r="F278" s="38" t="str">
        <f>IF('Budget Issue #5 '!$J$6="","",'Budget Issue #5 '!$J$6)</f>
        <v/>
      </c>
      <c r="G278" s="38" t="str">
        <f>IF('Budget Issue #5 '!$J$4="","",'Budget Issue #5 '!$G$4)</f>
        <v/>
      </c>
      <c r="H278" s="38" t="str">
        <f>IF('Budget Issue #5 '!$G$6="","",'Budget Issue #5 '!$G$6)</f>
        <v/>
      </c>
      <c r="I278" s="38" t="str">
        <f>IF('Budget Issue #5 '!$J$4="","",'Budget Issue #5 '!$B$16)</f>
        <v/>
      </c>
      <c r="J278" s="38" t="str">
        <f>IF('Budget Issue #5 '!$J$4="","",'Budget Issue #5 '!$L$10)</f>
        <v/>
      </c>
      <c r="K278" s="38" t="str">
        <f>IF('Budget Issue #5 '!$J$4="","",'Budget Issue #5 '!$L$16)</f>
        <v/>
      </c>
      <c r="O278" s="38">
        <v>258</v>
      </c>
    </row>
    <row r="279" spans="1:15" x14ac:dyDescent="0.25">
      <c r="A279" s="77">
        <f>IFERROR($A$21,"")</f>
        <v>0</v>
      </c>
      <c r="B279" s="77">
        <f t="shared" si="9"/>
        <v>27</v>
      </c>
      <c r="C279" s="77">
        <v>5</v>
      </c>
      <c r="D279" s="79" t="str">
        <f>IF('Budget Issue #5 '!$J$4="","",'Budget Issue #5 '!$C$23)</f>
        <v/>
      </c>
      <c r="E279" s="77" t="str">
        <f>IF('Budget Issue #5 '!$J$4="","",'Budget Issue #5 '!$J$4)</f>
        <v/>
      </c>
      <c r="F279" s="77" t="str">
        <f>IF('Budget Issue #5 '!$J$6="","",'Budget Issue #5 '!$J$6)</f>
        <v/>
      </c>
      <c r="G279" s="77" t="str">
        <f>IF('Budget Issue #5 '!$J$4="","",'Budget Issue #5 '!$G$4)</f>
        <v/>
      </c>
      <c r="H279" s="77" t="str">
        <f>IF('Budget Issue #5 '!$G$6="","",'Budget Issue #5 '!$G$6)</f>
        <v/>
      </c>
      <c r="I279" s="77" t="str">
        <f>IF('Budget Issue #5 '!$J$4="","",'Budget Issue #5 '!$B$19)</f>
        <v/>
      </c>
      <c r="J279" s="77" t="str">
        <f>IF('Budget Issue #5 '!$J$4="","",'Budget Issue #5 '!$B$25)</f>
        <v/>
      </c>
      <c r="K279" s="78" t="str">
        <f>IF('Budget Issue #5 '!$J$4="","",'Budget Issue #5 '!$D$25)</f>
        <v/>
      </c>
      <c r="O279" s="38">
        <v>259</v>
      </c>
    </row>
    <row r="280" spans="1:15" x14ac:dyDescent="0.25">
      <c r="A280" s="77">
        <f t="shared" ref="A280" si="11">IFERROR($A$21,"")</f>
        <v>0</v>
      </c>
      <c r="B280" s="77">
        <f t="shared" si="9"/>
        <v>27</v>
      </c>
      <c r="C280" s="77">
        <v>5</v>
      </c>
      <c r="D280" s="77" t="str">
        <f>IF('Budget Issue #5 '!$J$4="","",'Budget Issue #5 '!$C$23)</f>
        <v/>
      </c>
      <c r="E280" s="77" t="str">
        <f>IF('Budget Issue #5 '!$J$4="","",'Budget Issue #5 '!$J$4)</f>
        <v/>
      </c>
      <c r="F280" s="77" t="str">
        <f>IF('Budget Issue #5 '!$J$6="","",'Budget Issue #5 '!$J$6)</f>
        <v/>
      </c>
      <c r="G280" s="77" t="str">
        <f>IF('Budget Issue #5 '!$J$4="","",'Budget Issue #5 '!$G$4)</f>
        <v/>
      </c>
      <c r="H280" s="77" t="str">
        <f>IF('Budget Issue #5 '!$G$6="","",'Budget Issue #5 '!$G$6)</f>
        <v/>
      </c>
      <c r="I280" s="77" t="str">
        <f>IF('Budget Issue #5 '!$J$4="","",'Budget Issue #5 '!$B$19)</f>
        <v/>
      </c>
      <c r="J280" s="77" t="str">
        <f>IF('Budget Issue #5 '!$J$4="","",'Budget Issue #5 '!$B$33)</f>
        <v/>
      </c>
      <c r="K280" s="78" t="str">
        <f>IF('Budget Issue #5 '!$J$4="","",'Budget Issue #5 '!$B$34)</f>
        <v/>
      </c>
      <c r="O280" s="38">
        <v>260</v>
      </c>
    </row>
    <row r="281" spans="1:15" x14ac:dyDescent="0.25">
      <c r="A281" s="38">
        <f t="shared" si="8"/>
        <v>0</v>
      </c>
      <c r="B281" s="38">
        <f t="shared" si="9"/>
        <v>27</v>
      </c>
      <c r="C281" s="71" t="s">
        <v>187</v>
      </c>
      <c r="I281" s="38" t="str">
        <f>('Budget Issues Summary'!$B$11)</f>
        <v>New FTE</v>
      </c>
      <c r="J281" s="38" t="str">
        <f>('Budget Issues Summary'!$C$10)</f>
        <v>Case Processing</v>
      </c>
      <c r="K281" s="76">
        <f>('Budget Issues Summary'!$C$11)</f>
        <v>0</v>
      </c>
      <c r="O281" s="38">
        <v>261</v>
      </c>
    </row>
    <row r="282" spans="1:15" x14ac:dyDescent="0.25">
      <c r="A282" s="38">
        <f t="shared" si="8"/>
        <v>0</v>
      </c>
      <c r="B282" s="38">
        <f t="shared" si="9"/>
        <v>27</v>
      </c>
      <c r="C282" s="71" t="s">
        <v>187</v>
      </c>
      <c r="I282" s="38" t="str">
        <f>('Budget Issues Summary'!$B$13)</f>
        <v>Personnel</v>
      </c>
      <c r="J282" s="38" t="str">
        <f>('Budget Issues Summary'!$C$10)</f>
        <v>Case Processing</v>
      </c>
      <c r="K282" s="52">
        <f>('Budget Issues Summary'!$C$13)</f>
        <v>0</v>
      </c>
      <c r="O282" s="38">
        <v>262</v>
      </c>
    </row>
    <row r="283" spans="1:15" x14ac:dyDescent="0.25">
      <c r="A283" s="38">
        <f t="shared" si="8"/>
        <v>0</v>
      </c>
      <c r="B283" s="38">
        <f t="shared" si="9"/>
        <v>27</v>
      </c>
      <c r="C283" s="71" t="s">
        <v>187</v>
      </c>
      <c r="I283" s="38" t="str">
        <f>('Budget Issues Summary'!$B$14)</f>
        <v>Operating</v>
      </c>
      <c r="J283" s="38" t="str">
        <f>('Budget Issues Summary'!$C$10)</f>
        <v>Case Processing</v>
      </c>
      <c r="K283" s="52">
        <f>('Budget Issues Summary'!$C$14)</f>
        <v>0</v>
      </c>
      <c r="O283" s="38">
        <v>263</v>
      </c>
    </row>
    <row r="284" spans="1:15" x14ac:dyDescent="0.25">
      <c r="A284" s="38">
        <f t="shared" si="8"/>
        <v>0</v>
      </c>
      <c r="B284" s="38">
        <f t="shared" si="9"/>
        <v>27</v>
      </c>
      <c r="C284" s="71" t="s">
        <v>187</v>
      </c>
      <c r="I284" s="38" t="str">
        <f>('Budget Issues Summary'!$B$15)</f>
        <v>Capital</v>
      </c>
      <c r="J284" s="38" t="str">
        <f>('Budget Issues Summary'!$C$10)</f>
        <v>Case Processing</v>
      </c>
      <c r="K284" s="52">
        <f>('Budget Issues Summary'!$C$15)</f>
        <v>0</v>
      </c>
      <c r="O284" s="38">
        <v>264</v>
      </c>
    </row>
    <row r="285" spans="1:15" x14ac:dyDescent="0.25">
      <c r="A285" s="38">
        <f t="shared" si="8"/>
        <v>0</v>
      </c>
      <c r="B285" s="38">
        <f t="shared" si="9"/>
        <v>27</v>
      </c>
      <c r="C285" s="71" t="s">
        <v>187</v>
      </c>
      <c r="I285" s="38" t="str">
        <f>('Budget Issues Summary'!$B$16)</f>
        <v>TOTAL</v>
      </c>
      <c r="J285" s="38" t="str">
        <f>('Budget Issues Summary'!$C$10)</f>
        <v>Case Processing</v>
      </c>
      <c r="K285" s="52">
        <f>('Budget Issues Summary'!$C$16)</f>
        <v>0</v>
      </c>
      <c r="O285" s="38">
        <v>265</v>
      </c>
    </row>
    <row r="286" spans="1:15" x14ac:dyDescent="0.25">
      <c r="A286" s="38">
        <f t="shared" si="8"/>
        <v>0</v>
      </c>
      <c r="B286" s="38">
        <f t="shared" si="9"/>
        <v>27</v>
      </c>
      <c r="C286" s="71" t="s">
        <v>187</v>
      </c>
      <c r="I286" s="38" t="str">
        <f>('Budget Issues Summary'!$B$11)</f>
        <v>New FTE</v>
      </c>
      <c r="J286" s="38" t="str">
        <f>('Budget Issues Summary'!$D$10)</f>
        <v>Revenue Collection and Distribution</v>
      </c>
      <c r="K286" s="76">
        <f>('Budget Issues Summary'!$D$11)</f>
        <v>0</v>
      </c>
      <c r="O286" s="38">
        <v>266</v>
      </c>
    </row>
    <row r="287" spans="1:15" x14ac:dyDescent="0.25">
      <c r="A287" s="38">
        <f t="shared" si="8"/>
        <v>0</v>
      </c>
      <c r="B287" s="38">
        <f t="shared" si="9"/>
        <v>27</v>
      </c>
      <c r="C287" s="71" t="s">
        <v>187</v>
      </c>
      <c r="I287" s="38" t="str">
        <f>('Budget Issues Summary'!$B$13)</f>
        <v>Personnel</v>
      </c>
      <c r="J287" s="38" t="str">
        <f>('Budget Issues Summary'!$D$10)</f>
        <v>Revenue Collection and Distribution</v>
      </c>
      <c r="K287" s="52">
        <f>('Budget Issues Summary'!$D$13)</f>
        <v>0</v>
      </c>
      <c r="O287" s="38">
        <v>267</v>
      </c>
    </row>
    <row r="288" spans="1:15" x14ac:dyDescent="0.25">
      <c r="A288" s="38">
        <f t="shared" si="8"/>
        <v>0</v>
      </c>
      <c r="B288" s="38">
        <f t="shared" si="9"/>
        <v>27</v>
      </c>
      <c r="C288" s="71" t="s">
        <v>187</v>
      </c>
      <c r="I288" s="38" t="str">
        <f>('Budget Issues Summary'!$B$14)</f>
        <v>Operating</v>
      </c>
      <c r="J288" s="38" t="str">
        <f>('Budget Issues Summary'!$D$10)</f>
        <v>Revenue Collection and Distribution</v>
      </c>
      <c r="K288" s="52">
        <f>('Budget Issues Summary'!$D$14)</f>
        <v>0</v>
      </c>
      <c r="O288" s="38">
        <v>268</v>
      </c>
    </row>
    <row r="289" spans="1:15" x14ac:dyDescent="0.25">
      <c r="A289" s="38">
        <f t="shared" ref="A289:A329" si="12">IFERROR($A$21,"")</f>
        <v>0</v>
      </c>
      <c r="B289" s="38">
        <f t="shared" ref="B289:B329" si="13">IFERROR($B$21,"")</f>
        <v>27</v>
      </c>
      <c r="C289" s="71" t="s">
        <v>187</v>
      </c>
      <c r="I289" s="38" t="str">
        <f>('Budget Issues Summary'!$B$15)</f>
        <v>Capital</v>
      </c>
      <c r="J289" s="38" t="str">
        <f>('Budget Issues Summary'!$D$10)</f>
        <v>Revenue Collection and Distribution</v>
      </c>
      <c r="K289" s="52">
        <f>('Budget Issues Summary'!$D$15)</f>
        <v>0</v>
      </c>
      <c r="O289" s="38">
        <v>269</v>
      </c>
    </row>
    <row r="290" spans="1:15" x14ac:dyDescent="0.25">
      <c r="A290" s="38">
        <f t="shared" si="12"/>
        <v>0</v>
      </c>
      <c r="B290" s="38">
        <f t="shared" si="13"/>
        <v>27</v>
      </c>
      <c r="C290" s="71" t="s">
        <v>187</v>
      </c>
      <c r="I290" s="38" t="str">
        <f>('Budget Issues Summary'!$B$16)</f>
        <v>TOTAL</v>
      </c>
      <c r="J290" s="38" t="str">
        <f>('Budget Issues Summary'!$D$10)</f>
        <v>Revenue Collection and Distribution</v>
      </c>
      <c r="K290" s="52">
        <f>('Budget Issues Summary'!$D$16)</f>
        <v>0</v>
      </c>
      <c r="O290" s="38">
        <v>270</v>
      </c>
    </row>
    <row r="291" spans="1:15" x14ac:dyDescent="0.25">
      <c r="A291" s="38">
        <f t="shared" si="12"/>
        <v>0</v>
      </c>
      <c r="B291" s="38">
        <f t="shared" si="13"/>
        <v>27</v>
      </c>
      <c r="C291" s="71" t="s">
        <v>187</v>
      </c>
      <c r="I291" s="38" t="str">
        <f>('Budget Issues Summary'!$B$11)</f>
        <v>New FTE</v>
      </c>
      <c r="J291" s="38" t="str">
        <f>('Budget Issues Summary'!$E$10)</f>
        <v>Financial Processing</v>
      </c>
      <c r="K291" s="76">
        <f>('Budget Issues Summary'!$E$11)</f>
        <v>0</v>
      </c>
      <c r="O291" s="38">
        <v>271</v>
      </c>
    </row>
    <row r="292" spans="1:15" x14ac:dyDescent="0.25">
      <c r="A292" s="38">
        <f t="shared" si="12"/>
        <v>0</v>
      </c>
      <c r="B292" s="38">
        <f t="shared" si="13"/>
        <v>27</v>
      </c>
      <c r="C292" s="71" t="s">
        <v>187</v>
      </c>
      <c r="I292" s="38" t="str">
        <f>('Budget Issues Summary'!$B$13)</f>
        <v>Personnel</v>
      </c>
      <c r="J292" s="38" t="str">
        <f>('Budget Issues Summary'!$E$10)</f>
        <v>Financial Processing</v>
      </c>
      <c r="K292" s="52">
        <f>('Budget Issues Summary'!$E$13)</f>
        <v>0</v>
      </c>
      <c r="O292" s="38">
        <v>272</v>
      </c>
    </row>
    <row r="293" spans="1:15" x14ac:dyDescent="0.25">
      <c r="A293" s="38">
        <f t="shared" si="12"/>
        <v>0</v>
      </c>
      <c r="B293" s="38">
        <f t="shared" si="13"/>
        <v>27</v>
      </c>
      <c r="C293" s="71" t="s">
        <v>187</v>
      </c>
      <c r="I293" s="38" t="str">
        <f>('Budget Issues Summary'!$B$14)</f>
        <v>Operating</v>
      </c>
      <c r="J293" s="38" t="str">
        <f>('Budget Issues Summary'!$E$10)</f>
        <v>Financial Processing</v>
      </c>
      <c r="K293" s="52">
        <f>('Budget Issues Summary'!$E$14)</f>
        <v>0</v>
      </c>
      <c r="O293" s="38">
        <v>273</v>
      </c>
    </row>
    <row r="294" spans="1:15" x14ac:dyDescent="0.25">
      <c r="A294" s="38">
        <f t="shared" si="12"/>
        <v>0</v>
      </c>
      <c r="B294" s="38">
        <f t="shared" si="13"/>
        <v>27</v>
      </c>
      <c r="C294" s="71" t="s">
        <v>187</v>
      </c>
      <c r="I294" s="38" t="str">
        <f>('Budget Issues Summary'!$B$15)</f>
        <v>Capital</v>
      </c>
      <c r="J294" s="38" t="str">
        <f>('Budget Issues Summary'!$E$10)</f>
        <v>Financial Processing</v>
      </c>
      <c r="K294" s="52">
        <f>('Budget Issues Summary'!$E$15)</f>
        <v>0</v>
      </c>
      <c r="O294" s="38">
        <v>274</v>
      </c>
    </row>
    <row r="295" spans="1:15" x14ac:dyDescent="0.25">
      <c r="A295" s="38">
        <f t="shared" si="12"/>
        <v>0</v>
      </c>
      <c r="B295" s="38">
        <f t="shared" si="13"/>
        <v>27</v>
      </c>
      <c r="C295" s="71" t="s">
        <v>187</v>
      </c>
      <c r="I295" s="38" t="str">
        <f>('Budget Issues Summary'!$B$16)</f>
        <v>TOTAL</v>
      </c>
      <c r="J295" s="38" t="str">
        <f>('Budget Issues Summary'!$E$10)</f>
        <v>Financial Processing</v>
      </c>
      <c r="K295" s="52">
        <f>('Budget Issues Summary'!$E$16)</f>
        <v>0</v>
      </c>
      <c r="O295" s="38">
        <v>275</v>
      </c>
    </row>
    <row r="296" spans="1:15" x14ac:dyDescent="0.25">
      <c r="A296" s="38">
        <f t="shared" si="12"/>
        <v>0</v>
      </c>
      <c r="B296" s="38">
        <f t="shared" si="13"/>
        <v>27</v>
      </c>
      <c r="C296" s="71" t="s">
        <v>187</v>
      </c>
      <c r="I296" s="38" t="str">
        <f>('Budget Issues Summary'!$B$11)</f>
        <v>New FTE</v>
      </c>
      <c r="J296" s="38" t="str">
        <f>('Budget Issues Summary'!$F$10)</f>
        <v>Requests for Records and Reports</v>
      </c>
      <c r="K296" s="76">
        <f>('Budget Issues Summary'!$F$11)</f>
        <v>0</v>
      </c>
      <c r="O296" s="38">
        <v>276</v>
      </c>
    </row>
    <row r="297" spans="1:15" x14ac:dyDescent="0.25">
      <c r="A297" s="38">
        <f t="shared" si="12"/>
        <v>0</v>
      </c>
      <c r="B297" s="38">
        <f t="shared" si="13"/>
        <v>27</v>
      </c>
      <c r="C297" s="71" t="s">
        <v>187</v>
      </c>
      <c r="I297" s="38" t="str">
        <f>('Budget Issues Summary'!$B$13)</f>
        <v>Personnel</v>
      </c>
      <c r="J297" s="38" t="str">
        <f>('Budget Issues Summary'!$F$10)</f>
        <v>Requests for Records and Reports</v>
      </c>
      <c r="K297" s="52">
        <f>('Budget Issues Summary'!$F$13)</f>
        <v>0</v>
      </c>
      <c r="O297" s="38">
        <v>277</v>
      </c>
    </row>
    <row r="298" spans="1:15" x14ac:dyDescent="0.25">
      <c r="A298" s="38">
        <f t="shared" si="12"/>
        <v>0</v>
      </c>
      <c r="B298" s="38">
        <f t="shared" si="13"/>
        <v>27</v>
      </c>
      <c r="C298" s="71" t="s">
        <v>187</v>
      </c>
      <c r="I298" s="38" t="str">
        <f>('Budget Issues Summary'!$B$14)</f>
        <v>Operating</v>
      </c>
      <c r="J298" s="38" t="str">
        <f>('Budget Issues Summary'!$F$10)</f>
        <v>Requests for Records and Reports</v>
      </c>
      <c r="K298" s="52">
        <f>('Budget Issues Summary'!$F$14)</f>
        <v>0</v>
      </c>
      <c r="O298" s="38">
        <v>278</v>
      </c>
    </row>
    <row r="299" spans="1:15" x14ac:dyDescent="0.25">
      <c r="A299" s="38">
        <f t="shared" si="12"/>
        <v>0</v>
      </c>
      <c r="B299" s="38">
        <f t="shared" si="13"/>
        <v>27</v>
      </c>
      <c r="C299" s="71" t="s">
        <v>187</v>
      </c>
      <c r="I299" s="38" t="str">
        <f>('Budget Issues Summary'!$B$15)</f>
        <v>Capital</v>
      </c>
      <c r="J299" s="38" t="str">
        <f>('Budget Issues Summary'!$F$10)</f>
        <v>Requests for Records and Reports</v>
      </c>
      <c r="K299" s="52">
        <f>('Budget Issues Summary'!$F$15)</f>
        <v>0</v>
      </c>
      <c r="O299" s="38">
        <v>279</v>
      </c>
    </row>
    <row r="300" spans="1:15" x14ac:dyDescent="0.25">
      <c r="A300" s="38">
        <f t="shared" si="12"/>
        <v>0</v>
      </c>
      <c r="B300" s="38">
        <f t="shared" si="13"/>
        <v>27</v>
      </c>
      <c r="C300" s="71" t="s">
        <v>187</v>
      </c>
      <c r="I300" s="38" t="str">
        <f>('Budget Issues Summary'!$B$16)</f>
        <v>TOTAL</v>
      </c>
      <c r="J300" s="38" t="str">
        <f>('Budget Issues Summary'!$F$10)</f>
        <v>Requests for Records and Reports</v>
      </c>
      <c r="K300" s="52">
        <f>('Budget Issues Summary'!$F$16)</f>
        <v>0</v>
      </c>
      <c r="O300" s="38">
        <v>280</v>
      </c>
    </row>
    <row r="301" spans="1:15" x14ac:dyDescent="0.25">
      <c r="A301" s="38">
        <f t="shared" si="12"/>
        <v>0</v>
      </c>
      <c r="B301" s="38">
        <f t="shared" si="13"/>
        <v>27</v>
      </c>
      <c r="C301" s="71" t="s">
        <v>187</v>
      </c>
      <c r="I301" s="38" t="str">
        <f>('Budget Issues Summary'!$B$11)</f>
        <v>New FTE</v>
      </c>
      <c r="J301" s="38" t="str">
        <f>('Budget Issues Summary'!$G$10)</f>
        <v>Provide Ministerial Pro Se Assistance</v>
      </c>
      <c r="K301" s="76">
        <f>('Budget Issues Summary'!$G$11)</f>
        <v>0</v>
      </c>
      <c r="O301" s="38">
        <v>281</v>
      </c>
    </row>
    <row r="302" spans="1:15" x14ac:dyDescent="0.25">
      <c r="A302" s="38">
        <f t="shared" si="12"/>
        <v>0</v>
      </c>
      <c r="B302" s="38">
        <f t="shared" si="13"/>
        <v>27</v>
      </c>
      <c r="C302" s="71" t="s">
        <v>187</v>
      </c>
      <c r="I302" s="38" t="str">
        <f>('Budget Issues Summary'!$B$13)</f>
        <v>Personnel</v>
      </c>
      <c r="J302" s="38" t="str">
        <f>('Budget Issues Summary'!$G$10)</f>
        <v>Provide Ministerial Pro Se Assistance</v>
      </c>
      <c r="K302" s="52">
        <f>('Budget Issues Summary'!$G$13)</f>
        <v>0</v>
      </c>
      <c r="O302" s="38">
        <v>282</v>
      </c>
    </row>
    <row r="303" spans="1:15" x14ac:dyDescent="0.25">
      <c r="A303" s="38">
        <f t="shared" si="12"/>
        <v>0</v>
      </c>
      <c r="B303" s="38">
        <f t="shared" si="13"/>
        <v>27</v>
      </c>
      <c r="C303" s="71" t="s">
        <v>187</v>
      </c>
      <c r="I303" s="38" t="str">
        <f>('Budget Issues Summary'!$B$14)</f>
        <v>Operating</v>
      </c>
      <c r="J303" s="38" t="str">
        <f>('Budget Issues Summary'!$G$10)</f>
        <v>Provide Ministerial Pro Se Assistance</v>
      </c>
      <c r="K303" s="52">
        <f>('Budget Issues Summary'!$G$14)</f>
        <v>0</v>
      </c>
      <c r="O303" s="38">
        <v>283</v>
      </c>
    </row>
    <row r="304" spans="1:15" x14ac:dyDescent="0.25">
      <c r="A304" s="38">
        <f t="shared" si="12"/>
        <v>0</v>
      </c>
      <c r="B304" s="38">
        <f t="shared" si="13"/>
        <v>27</v>
      </c>
      <c r="C304" s="71" t="s">
        <v>187</v>
      </c>
      <c r="I304" s="38" t="str">
        <f>('Budget Issues Summary'!$B$15)</f>
        <v>Capital</v>
      </c>
      <c r="J304" s="38" t="str">
        <f>('Budget Issues Summary'!$G$10)</f>
        <v>Provide Ministerial Pro Se Assistance</v>
      </c>
      <c r="K304" s="52">
        <f>('Budget Issues Summary'!$G$15)</f>
        <v>0</v>
      </c>
      <c r="O304" s="38">
        <v>284</v>
      </c>
    </row>
    <row r="305" spans="1:15" x14ac:dyDescent="0.25">
      <c r="A305" s="38">
        <f t="shared" si="12"/>
        <v>0</v>
      </c>
      <c r="B305" s="38">
        <f t="shared" si="13"/>
        <v>27</v>
      </c>
      <c r="C305" s="71" t="s">
        <v>187</v>
      </c>
      <c r="I305" s="38" t="str">
        <f>('Budget Issues Summary'!$B$16)</f>
        <v>TOTAL</v>
      </c>
      <c r="J305" s="38" t="str">
        <f>('Budget Issues Summary'!$G$10)</f>
        <v>Provide Ministerial Pro Se Assistance</v>
      </c>
      <c r="K305" s="52">
        <f>('Budget Issues Summary'!$G$16)</f>
        <v>0</v>
      </c>
      <c r="O305" s="38">
        <v>285</v>
      </c>
    </row>
    <row r="306" spans="1:15" x14ac:dyDescent="0.25">
      <c r="A306" s="38">
        <f t="shared" si="12"/>
        <v>0</v>
      </c>
      <c r="B306" s="38">
        <f t="shared" si="13"/>
        <v>27</v>
      </c>
      <c r="C306" s="71" t="s">
        <v>187</v>
      </c>
      <c r="I306" s="38" t="str">
        <f>('Budget Issues Summary'!$B$11)</f>
        <v>New FTE</v>
      </c>
      <c r="J306" s="38" t="str">
        <f>('Budget Issues Summary'!$H$10)</f>
        <v>Technology Services for External Users</v>
      </c>
      <c r="K306" s="76">
        <f>('Budget Issues Summary'!$H$11)</f>
        <v>0</v>
      </c>
      <c r="O306" s="38">
        <v>286</v>
      </c>
    </row>
    <row r="307" spans="1:15" x14ac:dyDescent="0.25">
      <c r="A307" s="38">
        <f t="shared" si="12"/>
        <v>0</v>
      </c>
      <c r="B307" s="38">
        <f t="shared" si="13"/>
        <v>27</v>
      </c>
      <c r="C307" s="71" t="s">
        <v>187</v>
      </c>
      <c r="I307" s="38" t="str">
        <f>('Budget Issues Summary'!$B$13)</f>
        <v>Personnel</v>
      </c>
      <c r="J307" s="38" t="str">
        <f>('Budget Issues Summary'!$H$10)</f>
        <v>Technology Services for External Users</v>
      </c>
      <c r="K307" s="52">
        <f>('Budget Issues Summary'!$H$13)</f>
        <v>0</v>
      </c>
      <c r="O307" s="38">
        <v>287</v>
      </c>
    </row>
    <row r="308" spans="1:15" x14ac:dyDescent="0.25">
      <c r="A308" s="38">
        <f t="shared" si="12"/>
        <v>0</v>
      </c>
      <c r="B308" s="38">
        <f t="shared" si="13"/>
        <v>27</v>
      </c>
      <c r="C308" s="71" t="s">
        <v>187</v>
      </c>
      <c r="I308" s="38" t="str">
        <f>('Budget Issues Summary'!$B$14)</f>
        <v>Operating</v>
      </c>
      <c r="J308" s="38" t="str">
        <f>('Budget Issues Summary'!$H$10)</f>
        <v>Technology Services for External Users</v>
      </c>
      <c r="K308" s="52">
        <f>('Budget Issues Summary'!$H$14)</f>
        <v>0</v>
      </c>
      <c r="O308" s="38">
        <v>288</v>
      </c>
    </row>
    <row r="309" spans="1:15" x14ac:dyDescent="0.25">
      <c r="A309" s="38">
        <f t="shared" si="12"/>
        <v>0</v>
      </c>
      <c r="B309" s="38">
        <f t="shared" si="13"/>
        <v>27</v>
      </c>
      <c r="C309" s="71" t="s">
        <v>187</v>
      </c>
      <c r="I309" s="38" t="str">
        <f>('Budget Issues Summary'!$B$15)</f>
        <v>Capital</v>
      </c>
      <c r="J309" s="38" t="str">
        <f>('Budget Issues Summary'!$H$10)</f>
        <v>Technology Services for External Users</v>
      </c>
      <c r="K309" s="52">
        <f>('Budget Issues Summary'!$H$15)</f>
        <v>0</v>
      </c>
      <c r="O309" s="38">
        <v>289</v>
      </c>
    </row>
    <row r="310" spans="1:15" x14ac:dyDescent="0.25">
      <c r="A310" s="38">
        <f t="shared" si="12"/>
        <v>0</v>
      </c>
      <c r="B310" s="38">
        <f t="shared" si="13"/>
        <v>27</v>
      </c>
      <c r="C310" s="71" t="s">
        <v>187</v>
      </c>
      <c r="I310" s="38" t="str">
        <f>('Budget Issues Summary'!$B$16)</f>
        <v>TOTAL</v>
      </c>
      <c r="J310" s="38" t="str">
        <f>('Budget Issues Summary'!$H$10)</f>
        <v>Technology Services for External Users</v>
      </c>
      <c r="K310" s="52">
        <f>('Budget Issues Summary'!$H$16)</f>
        <v>0</v>
      </c>
      <c r="O310" s="38">
        <v>290</v>
      </c>
    </row>
    <row r="311" spans="1:15" x14ac:dyDescent="0.25">
      <c r="A311" s="38">
        <f t="shared" si="12"/>
        <v>0</v>
      </c>
      <c r="B311" s="38">
        <f t="shared" si="13"/>
        <v>27</v>
      </c>
      <c r="C311" s="71" t="s">
        <v>187</v>
      </c>
      <c r="I311" s="38" t="str">
        <f>('Budget Issues Summary'!$B$11)</f>
        <v>New FTE</v>
      </c>
      <c r="J311" s="38" t="str">
        <f>('Budget Issues Summary'!$I$10)</f>
        <v>Mandated Reporting Services</v>
      </c>
      <c r="K311" s="76">
        <f>('Budget Issues Summary'!$I$11)</f>
        <v>0</v>
      </c>
      <c r="O311" s="38">
        <v>291</v>
      </c>
    </row>
    <row r="312" spans="1:15" x14ac:dyDescent="0.25">
      <c r="A312" s="38">
        <f t="shared" si="12"/>
        <v>0</v>
      </c>
      <c r="B312" s="38">
        <f t="shared" si="13"/>
        <v>27</v>
      </c>
      <c r="C312" s="71" t="s">
        <v>187</v>
      </c>
      <c r="I312" s="38" t="str">
        <f>('Budget Issues Summary'!$B$13)</f>
        <v>Personnel</v>
      </c>
      <c r="J312" s="38" t="str">
        <f>('Budget Issues Summary'!$I$10)</f>
        <v>Mandated Reporting Services</v>
      </c>
      <c r="K312" s="52">
        <f>('Budget Issues Summary'!$I$13)</f>
        <v>0</v>
      </c>
      <c r="O312" s="38">
        <v>292</v>
      </c>
    </row>
    <row r="313" spans="1:15" x14ac:dyDescent="0.25">
      <c r="A313" s="38">
        <f t="shared" si="12"/>
        <v>0</v>
      </c>
      <c r="B313" s="38">
        <f t="shared" si="13"/>
        <v>27</v>
      </c>
      <c r="C313" s="71" t="s">
        <v>187</v>
      </c>
      <c r="I313" s="38" t="str">
        <f>('Budget Issues Summary'!$B$14)</f>
        <v>Operating</v>
      </c>
      <c r="J313" s="38" t="str">
        <f>('Budget Issues Summary'!$I$10)</f>
        <v>Mandated Reporting Services</v>
      </c>
      <c r="K313" s="52">
        <f>('Budget Issues Summary'!$I$14)</f>
        <v>0</v>
      </c>
      <c r="O313" s="38">
        <v>293</v>
      </c>
    </row>
    <row r="314" spans="1:15" x14ac:dyDescent="0.25">
      <c r="A314" s="38">
        <f t="shared" si="12"/>
        <v>0</v>
      </c>
      <c r="B314" s="38">
        <f t="shared" si="13"/>
        <v>27</v>
      </c>
      <c r="C314" s="71" t="s">
        <v>187</v>
      </c>
      <c r="I314" s="38" t="str">
        <f>('Budget Issues Summary'!$B$15)</f>
        <v>Capital</v>
      </c>
      <c r="J314" s="38" t="str">
        <f>('Budget Issues Summary'!$I$10)</f>
        <v>Mandated Reporting Services</v>
      </c>
      <c r="K314" s="52">
        <f>('Budget Issues Summary'!$I$15)</f>
        <v>0</v>
      </c>
      <c r="O314" s="38">
        <v>294</v>
      </c>
    </row>
    <row r="315" spans="1:15" x14ac:dyDescent="0.25">
      <c r="A315" s="38">
        <f t="shared" si="12"/>
        <v>0</v>
      </c>
      <c r="B315" s="38">
        <f t="shared" si="13"/>
        <v>27</v>
      </c>
      <c r="C315" s="71" t="s">
        <v>187</v>
      </c>
      <c r="I315" s="38" t="str">
        <f>('Budget Issues Summary'!$B$16)</f>
        <v>TOTAL</v>
      </c>
      <c r="J315" s="38" t="str">
        <f>('Budget Issues Summary'!$I$10)</f>
        <v>Mandated Reporting Services</v>
      </c>
      <c r="K315" s="52">
        <f>('Budget Issues Summary'!$I$16)</f>
        <v>0</v>
      </c>
      <c r="O315" s="38">
        <v>295</v>
      </c>
    </row>
    <row r="316" spans="1:15" x14ac:dyDescent="0.25">
      <c r="A316" s="38">
        <f t="shared" si="12"/>
        <v>0</v>
      </c>
      <c r="B316" s="38">
        <f t="shared" si="13"/>
        <v>27</v>
      </c>
      <c r="C316" s="71" t="s">
        <v>187</v>
      </c>
      <c r="I316" s="38" t="str">
        <f>('Budget Issues Summary'!$B$11)</f>
        <v>New FTE</v>
      </c>
      <c r="J316" s="38" t="str">
        <f>('Budget Issues Summary'!$J$10)</f>
        <v>Jury Management</v>
      </c>
      <c r="K316" s="76">
        <f>('Budget Issues Summary'!$J$11)</f>
        <v>0</v>
      </c>
      <c r="O316" s="38">
        <v>296</v>
      </c>
    </row>
    <row r="317" spans="1:15" x14ac:dyDescent="0.25">
      <c r="A317" s="38">
        <f t="shared" si="12"/>
        <v>0</v>
      </c>
      <c r="B317" s="38">
        <f t="shared" si="13"/>
        <v>27</v>
      </c>
      <c r="C317" s="71" t="s">
        <v>187</v>
      </c>
      <c r="I317" s="38" t="str">
        <f>('Budget Issues Summary'!$B$13)</f>
        <v>Personnel</v>
      </c>
      <c r="J317" s="38" t="str">
        <f>('Budget Issues Summary'!$J$10)</f>
        <v>Jury Management</v>
      </c>
      <c r="K317" s="52">
        <f>('Budget Issues Summary'!$J$13)</f>
        <v>0</v>
      </c>
      <c r="O317" s="38">
        <v>297</v>
      </c>
    </row>
    <row r="318" spans="1:15" x14ac:dyDescent="0.25">
      <c r="A318" s="38">
        <f t="shared" si="12"/>
        <v>0</v>
      </c>
      <c r="B318" s="38">
        <f t="shared" si="13"/>
        <v>27</v>
      </c>
      <c r="C318" s="71" t="s">
        <v>187</v>
      </c>
      <c r="I318" s="38" t="str">
        <f>('Budget Issues Summary'!$B$14)</f>
        <v>Operating</v>
      </c>
      <c r="J318" s="38" t="str">
        <f>('Budget Issues Summary'!$J$10)</f>
        <v>Jury Management</v>
      </c>
      <c r="K318" s="52">
        <f>('Budget Issues Summary'!$J$14)</f>
        <v>0</v>
      </c>
      <c r="O318" s="38">
        <v>298</v>
      </c>
    </row>
    <row r="319" spans="1:15" x14ac:dyDescent="0.25">
      <c r="A319" s="38">
        <f t="shared" si="12"/>
        <v>0</v>
      </c>
      <c r="B319" s="38">
        <f t="shared" si="13"/>
        <v>27</v>
      </c>
      <c r="C319" s="71" t="s">
        <v>187</v>
      </c>
      <c r="I319" s="38" t="str">
        <f>('Budget Issues Summary'!$B$15)</f>
        <v>Capital</v>
      </c>
      <c r="J319" s="38" t="str">
        <f>('Budget Issues Summary'!$J$10)</f>
        <v>Jury Management</v>
      </c>
      <c r="K319" s="52">
        <f>('Budget Issues Summary'!$J$15)</f>
        <v>0</v>
      </c>
      <c r="O319" s="38">
        <v>299</v>
      </c>
    </row>
    <row r="320" spans="1:15" x14ac:dyDescent="0.25">
      <c r="A320" s="38">
        <f t="shared" si="12"/>
        <v>0</v>
      </c>
      <c r="B320" s="38">
        <f t="shared" si="13"/>
        <v>27</v>
      </c>
      <c r="C320" s="71" t="s">
        <v>187</v>
      </c>
      <c r="I320" s="38" t="str">
        <f>('Budget Issues Summary'!$B$16)</f>
        <v>TOTAL</v>
      </c>
      <c r="J320" s="38" t="str">
        <f>('Budget Issues Summary'!$J$10)</f>
        <v>Jury Management</v>
      </c>
      <c r="K320" s="52">
        <f>('Budget Issues Summary'!$J$16)</f>
        <v>0</v>
      </c>
      <c r="O320" s="38">
        <v>300</v>
      </c>
    </row>
    <row r="321" spans="1:18" x14ac:dyDescent="0.25">
      <c r="A321" s="38">
        <f t="shared" si="12"/>
        <v>0</v>
      </c>
      <c r="B321" s="38">
        <f t="shared" si="13"/>
        <v>27</v>
      </c>
      <c r="C321" s="71" t="s">
        <v>187</v>
      </c>
      <c r="I321" s="38" t="str">
        <f>('Budget Issues Summary'!$B$11)</f>
        <v>New FTE</v>
      </c>
      <c r="J321" s="38" t="str">
        <f>('Budget Issues Summary'!$K$10)</f>
        <v>Administration</v>
      </c>
      <c r="K321" s="76">
        <f>('Budget Issues Summary'!$K$11)</f>
        <v>0</v>
      </c>
      <c r="O321" s="38">
        <v>301</v>
      </c>
      <c r="P321"/>
      <c r="Q321"/>
      <c r="R321"/>
    </row>
    <row r="322" spans="1:18" x14ac:dyDescent="0.25">
      <c r="A322" s="38">
        <f t="shared" si="12"/>
        <v>0</v>
      </c>
      <c r="B322" s="38">
        <f t="shared" si="13"/>
        <v>27</v>
      </c>
      <c r="C322" s="71" t="s">
        <v>187</v>
      </c>
      <c r="I322" s="38" t="str">
        <f>('Budget Issues Summary'!$B$13)</f>
        <v>Personnel</v>
      </c>
      <c r="J322" s="38" t="str">
        <f>('Budget Issues Summary'!$K$10)</f>
        <v>Administration</v>
      </c>
      <c r="K322" s="52">
        <f>('Budget Issues Summary'!$K$13)</f>
        <v>0</v>
      </c>
      <c r="O322" s="38">
        <v>302</v>
      </c>
    </row>
    <row r="323" spans="1:18" x14ac:dyDescent="0.25">
      <c r="A323" s="38">
        <f t="shared" si="12"/>
        <v>0</v>
      </c>
      <c r="B323" s="38">
        <f t="shared" si="13"/>
        <v>27</v>
      </c>
      <c r="C323" s="71" t="s">
        <v>187</v>
      </c>
      <c r="I323" s="38" t="str">
        <f>('Budget Issues Summary'!$B$14)</f>
        <v>Operating</v>
      </c>
      <c r="J323" s="38" t="str">
        <f>('Budget Issues Summary'!$K$10)</f>
        <v>Administration</v>
      </c>
      <c r="K323" s="52">
        <f>('Budget Issues Summary'!$K$14)</f>
        <v>0</v>
      </c>
      <c r="O323" s="38">
        <v>303</v>
      </c>
    </row>
    <row r="324" spans="1:18" x14ac:dyDescent="0.25">
      <c r="A324" s="38">
        <f t="shared" si="12"/>
        <v>0</v>
      </c>
      <c r="B324" s="38">
        <f t="shared" si="13"/>
        <v>27</v>
      </c>
      <c r="C324" s="71" t="s">
        <v>187</v>
      </c>
      <c r="I324" s="38" t="str">
        <f>('Budget Issues Summary'!$B$15)</f>
        <v>Capital</v>
      </c>
      <c r="J324" s="38" t="str">
        <f>('Budget Issues Summary'!$K$10)</f>
        <v>Administration</v>
      </c>
      <c r="K324" s="52">
        <f>('Budget Issues Summary'!$K$15)</f>
        <v>0</v>
      </c>
      <c r="O324" s="38">
        <v>304</v>
      </c>
    </row>
    <row r="325" spans="1:18" x14ac:dyDescent="0.25">
      <c r="A325" s="38">
        <f t="shared" si="12"/>
        <v>0</v>
      </c>
      <c r="B325" s="38">
        <f t="shared" si="13"/>
        <v>27</v>
      </c>
      <c r="C325" s="71" t="s">
        <v>187</v>
      </c>
      <c r="I325" s="38" t="str">
        <f>('Budget Issues Summary'!$B$16)</f>
        <v>TOTAL</v>
      </c>
      <c r="J325" s="38" t="str">
        <f>('Budget Issues Summary'!$K$10)</f>
        <v>Administration</v>
      </c>
      <c r="K325" s="52">
        <f>('Budget Issues Summary'!$K$16)</f>
        <v>0</v>
      </c>
      <c r="O325" s="38">
        <v>305</v>
      </c>
    </row>
    <row r="326" spans="1:18" x14ac:dyDescent="0.25">
      <c r="A326" s="38">
        <f t="shared" si="12"/>
        <v>0</v>
      </c>
      <c r="B326" s="38">
        <f t="shared" si="13"/>
        <v>27</v>
      </c>
      <c r="C326" s="71" t="s">
        <v>187</v>
      </c>
      <c r="I326" s="38" t="str">
        <f>('Budget Issues Summary'!$B$11)</f>
        <v>New FTE</v>
      </c>
      <c r="J326" s="38" t="str">
        <f>('Budget Issues Summary'!$L$10)</f>
        <v>TOTAL</v>
      </c>
      <c r="K326" s="76">
        <f>('Budget Issues Summary'!$L$11)</f>
        <v>0</v>
      </c>
      <c r="O326" s="38">
        <v>306</v>
      </c>
    </row>
    <row r="327" spans="1:18" x14ac:dyDescent="0.25">
      <c r="A327" s="38">
        <f t="shared" si="12"/>
        <v>0</v>
      </c>
      <c r="B327" s="38">
        <f t="shared" si="13"/>
        <v>27</v>
      </c>
      <c r="C327" s="71" t="s">
        <v>187</v>
      </c>
      <c r="I327" s="38" t="str">
        <f>('Budget Issues Summary'!$B$13)</f>
        <v>Personnel</v>
      </c>
      <c r="J327" s="38" t="str">
        <f>('Budget Issues Summary'!$L$10)</f>
        <v>TOTAL</v>
      </c>
      <c r="K327" s="52">
        <f>('Budget Issues Summary'!$L$13)</f>
        <v>0</v>
      </c>
      <c r="O327" s="38">
        <v>307</v>
      </c>
    </row>
    <row r="328" spans="1:18" x14ac:dyDescent="0.25">
      <c r="A328" s="38">
        <f t="shared" si="12"/>
        <v>0</v>
      </c>
      <c r="B328" s="38">
        <f t="shared" si="13"/>
        <v>27</v>
      </c>
      <c r="C328" s="71" t="s">
        <v>187</v>
      </c>
      <c r="I328" s="38" t="str">
        <f>('Budget Issues Summary'!$B$14)</f>
        <v>Operating</v>
      </c>
      <c r="J328" s="38" t="str">
        <f>('Budget Issues Summary'!$L$10)</f>
        <v>TOTAL</v>
      </c>
      <c r="K328" s="52">
        <f>('Budget Issues Summary'!$L$14)</f>
        <v>0</v>
      </c>
      <c r="O328" s="38">
        <v>308</v>
      </c>
    </row>
    <row r="329" spans="1:18" x14ac:dyDescent="0.25">
      <c r="A329" s="38">
        <f t="shared" si="12"/>
        <v>0</v>
      </c>
      <c r="B329" s="38">
        <f t="shared" si="13"/>
        <v>27</v>
      </c>
      <c r="C329" s="71" t="s">
        <v>187</v>
      </c>
      <c r="I329" s="38" t="str">
        <f>('Budget Issues Summary'!$B$15)</f>
        <v>Capital</v>
      </c>
      <c r="J329" s="38" t="str">
        <f>('Budget Issues Summary'!$L$10)</f>
        <v>TOTAL</v>
      </c>
      <c r="K329" s="52">
        <f>('Budget Issues Summary'!$L$15)</f>
        <v>0</v>
      </c>
      <c r="O329" s="38">
        <v>309</v>
      </c>
    </row>
    <row r="330" spans="1:18" x14ac:dyDescent="0.25">
      <c r="A330" s="38">
        <f>IFERROR($A$21,"")</f>
        <v>0</v>
      </c>
      <c r="B330" s="38">
        <f>IFERROR($B$21,"")</f>
        <v>27</v>
      </c>
      <c r="C330" s="38" t="s">
        <v>187</v>
      </c>
      <c r="I330" s="38" t="str">
        <f>('Budget Issues Summary'!$B$16)</f>
        <v>TOTAL</v>
      </c>
      <c r="J330" s="38" t="str">
        <f>('Budget Issues Summary'!$L$10)</f>
        <v>TOTAL</v>
      </c>
      <c r="K330" s="52">
        <f>('Budget Issues Summary'!$L$16)</f>
        <v>0</v>
      </c>
      <c r="O330" s="38">
        <v>310</v>
      </c>
    </row>
    <row r="331" spans="1:18" ht="26.25" x14ac:dyDescent="0.25">
      <c r="A331" s="33" t="s">
        <v>4</v>
      </c>
      <c r="B331" s="33" t="s">
        <v>153</v>
      </c>
      <c r="C331" s="33" t="s">
        <v>213</v>
      </c>
      <c r="D331" s="33" t="s">
        <v>215</v>
      </c>
      <c r="E331" s="33" t="s">
        <v>216</v>
      </c>
      <c r="F331" s="50" t="s">
        <v>208</v>
      </c>
      <c r="G331" s="50" t="s">
        <v>209</v>
      </c>
      <c r="H331" s="50" t="s">
        <v>157</v>
      </c>
      <c r="I331" s="50" t="s">
        <v>162</v>
      </c>
      <c r="J331" s="50" t="s">
        <v>161</v>
      </c>
      <c r="K331" s="50"/>
      <c r="L331" s="50"/>
      <c r="M331" s="50"/>
      <c r="N331" s="33" t="s">
        <v>154</v>
      </c>
    </row>
    <row r="332" spans="1:18" x14ac:dyDescent="0.25">
      <c r="A332" s="38">
        <f>IFERROR($A$21,"")</f>
        <v>0</v>
      </c>
      <c r="B332" s="38">
        <f>IFERROR($B$21,"")</f>
        <v>27</v>
      </c>
      <c r="C332" s="73" t="s">
        <v>214</v>
      </c>
      <c r="D332" s="73" t="s">
        <v>207</v>
      </c>
      <c r="E332" s="38" t="str">
        <f>RevenueProjections!$B$14</f>
        <v>Fines, Fees, Service Charges, Court Costs, etc.
(Not Including Redirected 10% Fines)</v>
      </c>
      <c r="F332" s="73" t="s">
        <v>205</v>
      </c>
      <c r="J332" s="74">
        <f>RevenueProjections!$D$14</f>
        <v>0</v>
      </c>
      <c r="O332" s="38">
        <v>311</v>
      </c>
    </row>
    <row r="333" spans="1:18" x14ac:dyDescent="0.25">
      <c r="A333" s="38">
        <f t="shared" ref="A333:A341" si="14">IFERROR($A$21,"")</f>
        <v>0</v>
      </c>
      <c r="B333" s="38">
        <f t="shared" ref="B333:B341" si="15">IFERROR($B$21,"")</f>
        <v>27</v>
      </c>
      <c r="C333" s="73" t="s">
        <v>214</v>
      </c>
      <c r="D333" s="73" t="s">
        <v>207</v>
      </c>
      <c r="E333" s="38" t="str">
        <f>RevenueProjections!$B$15</f>
        <v>Redirected 10% Fines</v>
      </c>
      <c r="F333" s="73" t="s">
        <v>205</v>
      </c>
      <c r="J333" s="74">
        <f>RevenueProjections!$D$15</f>
        <v>0</v>
      </c>
      <c r="O333" s="38">
        <v>312</v>
      </c>
    </row>
    <row r="334" spans="1:18" x14ac:dyDescent="0.25">
      <c r="A334" s="38">
        <f t="shared" si="14"/>
        <v>0</v>
      </c>
      <c r="B334" s="38">
        <f t="shared" si="15"/>
        <v>27</v>
      </c>
      <c r="C334" s="73" t="s">
        <v>214</v>
      </c>
      <c r="D334" s="73" t="s">
        <v>207</v>
      </c>
      <c r="E334" s="38" t="str">
        <f>RevenueProjections!$A$16</f>
        <v xml:space="preserve">TOTAL FINE AND FORFEITURE TRUST FUND PROJECTION: </v>
      </c>
      <c r="F334" s="73" t="s">
        <v>205</v>
      </c>
      <c r="J334" s="74">
        <f>RevenueProjections!$D$16</f>
        <v>0</v>
      </c>
      <c r="O334" s="38">
        <v>313</v>
      </c>
    </row>
    <row r="335" spans="1:18" x14ac:dyDescent="0.25">
      <c r="A335" s="38">
        <f t="shared" si="14"/>
        <v>0</v>
      </c>
      <c r="B335" s="38">
        <f t="shared" si="15"/>
        <v>27</v>
      </c>
      <c r="C335" s="73" t="s">
        <v>214</v>
      </c>
      <c r="D335" s="73" t="s">
        <v>207</v>
      </c>
      <c r="E335" s="38" t="str">
        <f>RevenueProjections!$B$18</f>
        <v xml:space="preserve">Fine and Forfeiture Trust Fund Projection
Additional Notes: </v>
      </c>
      <c r="F335" s="73" t="s">
        <v>205</v>
      </c>
      <c r="J335" s="38" t="str">
        <f>IF(RevenueProjections!$C$18="","",RevenueProjections!$C$18)</f>
        <v/>
      </c>
      <c r="O335" s="38">
        <v>314</v>
      </c>
    </row>
    <row r="336" spans="1:18" x14ac:dyDescent="0.25">
      <c r="A336" s="38">
        <f t="shared" si="14"/>
        <v>0</v>
      </c>
      <c r="B336" s="38">
        <f t="shared" si="15"/>
        <v>27</v>
      </c>
      <c r="C336" s="73" t="s">
        <v>214</v>
      </c>
      <c r="D336" s="73" t="s">
        <v>217</v>
      </c>
      <c r="E336" s="38" t="str">
        <f>RevenueProjections!$B$24</f>
        <v>Driving Under the Influence</v>
      </c>
      <c r="F336" s="73" t="s">
        <v>205</v>
      </c>
      <c r="J336" s="74">
        <f>RevenueProjections!$D$24</f>
        <v>0</v>
      </c>
      <c r="O336" s="38">
        <v>315</v>
      </c>
    </row>
    <row r="337" spans="1:15" x14ac:dyDescent="0.25">
      <c r="A337" s="38">
        <f t="shared" si="14"/>
        <v>0</v>
      </c>
      <c r="B337" s="38">
        <f t="shared" si="15"/>
        <v>27</v>
      </c>
      <c r="C337" s="73" t="s">
        <v>214</v>
      </c>
      <c r="D337" s="73" t="s">
        <v>217</v>
      </c>
      <c r="E337" s="38" t="str">
        <f>RevenueProjections!$B$25</f>
        <v>Traffic Additional Court Costs</v>
      </c>
      <c r="F337" s="73" t="s">
        <v>205</v>
      </c>
      <c r="J337" s="74">
        <f>RevenueProjections!$D$25</f>
        <v>0</v>
      </c>
      <c r="O337" s="38">
        <v>316</v>
      </c>
    </row>
    <row r="338" spans="1:15" x14ac:dyDescent="0.25">
      <c r="A338" s="38">
        <f t="shared" si="14"/>
        <v>0</v>
      </c>
      <c r="B338" s="38">
        <f t="shared" si="15"/>
        <v>27</v>
      </c>
      <c r="C338" s="73" t="s">
        <v>214</v>
      </c>
      <c r="D338" s="73" t="s">
        <v>217</v>
      </c>
      <c r="E338" s="38" t="str">
        <f>RevenueProjections!$B$26</f>
        <v>Felony, Misdemeanor, and Criminal Traffic Additional Court Costs</v>
      </c>
      <c r="F338" s="73" t="s">
        <v>205</v>
      </c>
      <c r="J338" s="74">
        <f>RevenueProjections!$D$26</f>
        <v>0</v>
      </c>
      <c r="O338" s="38">
        <v>317</v>
      </c>
    </row>
    <row r="339" spans="1:15" x14ac:dyDescent="0.25">
      <c r="A339" s="38">
        <f t="shared" si="14"/>
        <v>0</v>
      </c>
      <c r="B339" s="38">
        <f t="shared" si="15"/>
        <v>27</v>
      </c>
      <c r="C339" s="73" t="s">
        <v>214</v>
      </c>
      <c r="D339" s="73" t="s">
        <v>217</v>
      </c>
      <c r="E339" s="38" t="str">
        <f>RevenueProjections!$B$27</f>
        <v>All Other Line 47 Additional Revenues</v>
      </c>
      <c r="F339" s="73" t="s">
        <v>205</v>
      </c>
      <c r="J339" s="74">
        <f>RevenueProjections!$D$27</f>
        <v>0</v>
      </c>
      <c r="O339" s="38">
        <v>318</v>
      </c>
    </row>
    <row r="340" spans="1:15" x14ac:dyDescent="0.25">
      <c r="A340" s="38">
        <f t="shared" si="14"/>
        <v>0</v>
      </c>
      <c r="B340" s="38">
        <f t="shared" si="15"/>
        <v>27</v>
      </c>
      <c r="C340" s="73" t="s">
        <v>214</v>
      </c>
      <c r="D340" s="73" t="s">
        <v>217</v>
      </c>
      <c r="E340" s="38" t="str">
        <f>RevenueProjections!$A$28</f>
        <v xml:space="preserve">TOTAL COLLECTIONS TO GENERAL REVENUE PROJECTION: </v>
      </c>
      <c r="F340" s="73" t="s">
        <v>205</v>
      </c>
      <c r="J340" s="74">
        <f>RevenueProjections!$D$28</f>
        <v>0</v>
      </c>
      <c r="O340" s="38">
        <v>319</v>
      </c>
    </row>
    <row r="341" spans="1:15" x14ac:dyDescent="0.25">
      <c r="A341" s="38">
        <f t="shared" si="14"/>
        <v>0</v>
      </c>
      <c r="B341" s="38">
        <f t="shared" si="15"/>
        <v>27</v>
      </c>
      <c r="C341" s="73" t="s">
        <v>214</v>
      </c>
      <c r="D341" s="73" t="s">
        <v>217</v>
      </c>
      <c r="E341" s="38" t="str">
        <f>RevenueProjections!$B$30</f>
        <v xml:space="preserve">Collections to General Revenue Projection
Additional Notes: </v>
      </c>
      <c r="F341" s="73" t="s">
        <v>205</v>
      </c>
      <c r="J341" s="38" t="str">
        <f>IF(RevenueProjections!$C$30="","",RevenueProjections!$C$30)</f>
        <v/>
      </c>
      <c r="O341" s="38">
        <v>320</v>
      </c>
    </row>
  </sheetData>
  <sheetProtection algorithmName="SHA-512" hashValue="Hk2ikag/Wo1TNUz+Xorg2dRL2sw1DVqOK0hlBMJ+JNJBT82G6nZkxiMKCXu3YnIN2xftmPmFxPfGfRyh+vDHxw==" saltValue="8kW6b0YSJ6nYJwqidj3ctw=="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D0C5A4-24F8-4951-9F5D-436D9F65A4EA}">
  <sheetPr codeName="Sheet11">
    <tabColor rgb="FF4CFEE9"/>
    <pageSetUpPr fitToPage="1"/>
  </sheetPr>
  <dimension ref="A1:Z100"/>
  <sheetViews>
    <sheetView tabSelected="1" zoomScale="110" zoomScaleNormal="110" zoomScaleSheetLayoutView="100" workbookViewId="0">
      <selection activeCell="A2" sqref="A2"/>
    </sheetView>
  </sheetViews>
  <sheetFormatPr defaultRowHeight="16.5" x14ac:dyDescent="0.3"/>
  <cols>
    <col min="1" max="1" width="2.875" style="70" customWidth="1"/>
    <col min="2" max="2" width="9.875" style="70" customWidth="1"/>
    <col min="3" max="3" width="99.25" style="70" customWidth="1"/>
    <col min="4" max="16384" width="9" style="70"/>
  </cols>
  <sheetData>
    <row r="1" spans="1:26" ht="17.25" thickTop="1" x14ac:dyDescent="0.3">
      <c r="A1" s="215"/>
      <c r="B1" s="216" t="s">
        <v>167</v>
      </c>
      <c r="C1" s="217"/>
      <c r="D1" s="210"/>
      <c r="E1" s="210"/>
      <c r="F1" s="210"/>
      <c r="G1" s="210"/>
      <c r="H1" s="210"/>
      <c r="I1" s="210"/>
      <c r="J1" s="210"/>
      <c r="K1" s="210"/>
      <c r="L1" s="210"/>
      <c r="M1" s="210"/>
      <c r="N1" s="210"/>
      <c r="O1" s="210"/>
      <c r="P1" s="210"/>
      <c r="Q1" s="210"/>
      <c r="R1" s="210"/>
      <c r="S1" s="210"/>
      <c r="T1" s="210"/>
      <c r="U1" s="210"/>
      <c r="V1" s="210"/>
      <c r="W1" s="210"/>
      <c r="X1" s="210"/>
      <c r="Y1" s="210"/>
      <c r="Z1" s="210"/>
    </row>
    <row r="2" spans="1:26" ht="9" customHeight="1" x14ac:dyDescent="0.3">
      <c r="A2" s="218"/>
      <c r="B2" s="211"/>
      <c r="C2" s="219"/>
      <c r="D2" s="210"/>
      <c r="E2" s="210"/>
      <c r="F2" s="210"/>
      <c r="G2" s="210"/>
      <c r="H2" s="210"/>
      <c r="I2" s="210"/>
      <c r="J2" s="210"/>
      <c r="K2" s="210"/>
      <c r="L2" s="210"/>
      <c r="M2" s="210"/>
      <c r="N2" s="210"/>
      <c r="O2" s="210"/>
      <c r="P2" s="210"/>
      <c r="Q2" s="210"/>
      <c r="R2" s="210"/>
      <c r="S2" s="210"/>
      <c r="T2" s="210"/>
      <c r="U2" s="210"/>
      <c r="V2" s="210"/>
      <c r="W2" s="210"/>
      <c r="X2" s="210"/>
      <c r="Y2" s="210"/>
      <c r="Z2" s="210"/>
    </row>
    <row r="3" spans="1:26" ht="81.75" customHeight="1" x14ac:dyDescent="0.3">
      <c r="A3" s="218"/>
      <c r="B3" s="212" t="s">
        <v>183</v>
      </c>
      <c r="C3" s="220"/>
      <c r="D3" s="210"/>
      <c r="E3" s="210"/>
      <c r="F3" s="210"/>
      <c r="G3" s="210"/>
      <c r="H3" s="210"/>
      <c r="I3" s="210"/>
      <c r="J3" s="210"/>
      <c r="K3" s="210"/>
      <c r="L3" s="210"/>
      <c r="M3" s="210"/>
      <c r="N3" s="210"/>
      <c r="O3" s="210"/>
      <c r="P3" s="210"/>
      <c r="Q3" s="210"/>
      <c r="R3" s="210"/>
      <c r="S3" s="210"/>
      <c r="T3" s="210"/>
      <c r="U3" s="210"/>
      <c r="V3" s="210"/>
      <c r="W3" s="210"/>
      <c r="X3" s="210"/>
      <c r="Y3" s="210"/>
      <c r="Z3" s="210"/>
    </row>
    <row r="4" spans="1:26" ht="40.5" customHeight="1" x14ac:dyDescent="0.3">
      <c r="A4" s="218"/>
      <c r="B4" s="213" t="s">
        <v>168</v>
      </c>
      <c r="C4" s="221"/>
      <c r="D4" s="210"/>
      <c r="E4" s="210"/>
      <c r="F4" s="210"/>
      <c r="G4" s="210"/>
      <c r="H4" s="210"/>
      <c r="I4" s="210"/>
      <c r="J4" s="210"/>
      <c r="K4" s="210"/>
      <c r="L4" s="210"/>
      <c r="M4" s="210"/>
      <c r="N4" s="210"/>
      <c r="O4" s="210"/>
      <c r="P4" s="210"/>
      <c r="Q4" s="210"/>
      <c r="R4" s="210"/>
      <c r="S4" s="210"/>
      <c r="T4" s="210"/>
      <c r="U4" s="210"/>
      <c r="V4" s="210"/>
      <c r="W4" s="210"/>
      <c r="X4" s="210"/>
      <c r="Y4" s="210"/>
      <c r="Z4" s="210"/>
    </row>
    <row r="5" spans="1:26" x14ac:dyDescent="0.3">
      <c r="A5" s="218"/>
      <c r="B5" s="211"/>
      <c r="C5" s="222" t="s">
        <v>169</v>
      </c>
      <c r="D5" s="210"/>
      <c r="E5" s="210"/>
      <c r="F5" s="210"/>
      <c r="G5" s="210"/>
      <c r="H5" s="210"/>
      <c r="I5" s="210"/>
      <c r="J5" s="210"/>
      <c r="K5" s="210"/>
      <c r="L5" s="210"/>
      <c r="M5" s="210"/>
      <c r="N5" s="210"/>
      <c r="O5" s="210"/>
      <c r="P5" s="210"/>
      <c r="Q5" s="210"/>
      <c r="R5" s="210"/>
      <c r="S5" s="210"/>
      <c r="T5" s="210"/>
      <c r="U5" s="210"/>
      <c r="V5" s="210"/>
      <c r="W5" s="210"/>
      <c r="X5" s="210"/>
      <c r="Y5" s="210"/>
      <c r="Z5" s="210"/>
    </row>
    <row r="6" spans="1:26" ht="33" x14ac:dyDescent="0.3">
      <c r="A6" s="218"/>
      <c r="B6" s="211"/>
      <c r="C6" s="223" t="s">
        <v>170</v>
      </c>
      <c r="D6" s="210"/>
      <c r="E6" s="210"/>
      <c r="F6" s="210"/>
      <c r="G6" s="210"/>
      <c r="H6" s="210"/>
      <c r="I6" s="210"/>
      <c r="J6" s="210"/>
      <c r="K6" s="210"/>
      <c r="L6" s="210"/>
      <c r="M6" s="210"/>
      <c r="N6" s="210"/>
      <c r="O6" s="210"/>
      <c r="P6" s="210"/>
      <c r="Q6" s="210"/>
      <c r="R6" s="210"/>
      <c r="S6" s="210"/>
      <c r="T6" s="210"/>
      <c r="U6" s="210"/>
      <c r="V6" s="210"/>
      <c r="W6" s="210"/>
      <c r="X6" s="210"/>
      <c r="Y6" s="210"/>
      <c r="Z6" s="210"/>
    </row>
    <row r="7" spans="1:26" ht="33.75" customHeight="1" x14ac:dyDescent="0.3">
      <c r="A7" s="218"/>
      <c r="B7" s="213" t="s">
        <v>171</v>
      </c>
      <c r="C7" s="221"/>
      <c r="D7" s="210"/>
      <c r="E7" s="210"/>
      <c r="F7" s="210"/>
      <c r="G7" s="210"/>
      <c r="H7" s="210"/>
      <c r="I7" s="210"/>
      <c r="J7" s="210"/>
      <c r="K7" s="210"/>
      <c r="L7" s="210"/>
      <c r="M7" s="210"/>
      <c r="N7" s="210"/>
      <c r="O7" s="210"/>
      <c r="P7" s="210"/>
      <c r="Q7" s="210"/>
      <c r="R7" s="210"/>
      <c r="S7" s="210"/>
      <c r="T7" s="210"/>
      <c r="U7" s="210"/>
      <c r="V7" s="210"/>
      <c r="W7" s="210"/>
      <c r="X7" s="210"/>
      <c r="Y7" s="210"/>
      <c r="Z7" s="210"/>
    </row>
    <row r="8" spans="1:26" x14ac:dyDescent="0.3">
      <c r="A8" s="218"/>
      <c r="B8" s="211"/>
      <c r="C8" s="222" t="s">
        <v>172</v>
      </c>
      <c r="D8" s="210"/>
      <c r="E8" s="210"/>
      <c r="F8" s="210"/>
      <c r="G8" s="210"/>
      <c r="H8" s="210"/>
      <c r="I8" s="210"/>
      <c r="J8" s="210"/>
      <c r="K8" s="210"/>
      <c r="L8" s="210"/>
      <c r="M8" s="210"/>
      <c r="N8" s="210"/>
      <c r="O8" s="210"/>
      <c r="P8" s="210"/>
      <c r="Q8" s="210"/>
      <c r="R8" s="210"/>
      <c r="S8" s="210"/>
      <c r="T8" s="210"/>
      <c r="U8" s="210"/>
      <c r="V8" s="210"/>
      <c r="W8" s="210"/>
      <c r="X8" s="210"/>
      <c r="Y8" s="210"/>
      <c r="Z8" s="210"/>
    </row>
    <row r="9" spans="1:26" ht="33" x14ac:dyDescent="0.3">
      <c r="A9" s="218"/>
      <c r="B9" s="211"/>
      <c r="C9" s="224" t="s">
        <v>184</v>
      </c>
      <c r="D9" s="210"/>
      <c r="E9" s="210"/>
      <c r="F9" s="210"/>
      <c r="G9" s="210"/>
      <c r="H9" s="210"/>
      <c r="I9" s="210"/>
      <c r="J9" s="210"/>
      <c r="K9" s="210"/>
      <c r="L9" s="210"/>
      <c r="M9" s="210"/>
      <c r="N9" s="210"/>
      <c r="O9" s="210"/>
      <c r="P9" s="210"/>
      <c r="Q9" s="210"/>
      <c r="R9" s="210"/>
      <c r="S9" s="210"/>
      <c r="T9" s="210"/>
      <c r="U9" s="210"/>
      <c r="V9" s="210"/>
      <c r="W9" s="210"/>
      <c r="X9" s="210"/>
      <c r="Y9" s="210"/>
      <c r="Z9" s="210"/>
    </row>
    <row r="10" spans="1:26" ht="54" customHeight="1" x14ac:dyDescent="0.3">
      <c r="A10" s="218"/>
      <c r="B10" s="214" t="s">
        <v>185</v>
      </c>
      <c r="C10" s="225"/>
      <c r="D10" s="210"/>
      <c r="E10" s="210"/>
      <c r="F10" s="210"/>
      <c r="G10" s="210"/>
      <c r="H10" s="210"/>
      <c r="I10" s="210"/>
      <c r="J10" s="210"/>
      <c r="K10" s="210"/>
      <c r="L10" s="210"/>
      <c r="M10" s="210"/>
      <c r="N10" s="210"/>
      <c r="O10" s="210"/>
      <c r="P10" s="210"/>
      <c r="Q10" s="210"/>
      <c r="R10" s="210"/>
      <c r="S10" s="210"/>
      <c r="T10" s="210"/>
      <c r="U10" s="210"/>
      <c r="V10" s="210"/>
      <c r="W10" s="210"/>
      <c r="X10" s="210"/>
      <c r="Y10" s="210"/>
      <c r="Z10" s="210"/>
    </row>
    <row r="11" spans="1:26" ht="33" x14ac:dyDescent="0.3">
      <c r="A11" s="218"/>
      <c r="B11" s="211"/>
      <c r="C11" s="222" t="s">
        <v>173</v>
      </c>
      <c r="D11" s="210"/>
      <c r="E11" s="210"/>
      <c r="F11" s="210"/>
      <c r="G11" s="210"/>
      <c r="H11" s="210"/>
      <c r="I11" s="210"/>
      <c r="J11" s="210"/>
      <c r="K11" s="210"/>
      <c r="L11" s="210"/>
      <c r="M11" s="210"/>
      <c r="N11" s="210"/>
      <c r="O11" s="210"/>
      <c r="P11" s="210"/>
      <c r="Q11" s="210"/>
      <c r="R11" s="210"/>
      <c r="S11" s="210"/>
      <c r="T11" s="210"/>
      <c r="U11" s="210"/>
      <c r="V11" s="210"/>
      <c r="W11" s="210"/>
      <c r="X11" s="210"/>
      <c r="Y11" s="210"/>
      <c r="Z11" s="210"/>
    </row>
    <row r="12" spans="1:26" x14ac:dyDescent="0.3">
      <c r="A12" s="218"/>
      <c r="B12" s="213" t="s">
        <v>174</v>
      </c>
      <c r="C12" s="221"/>
      <c r="D12" s="210"/>
      <c r="E12" s="210"/>
      <c r="F12" s="210"/>
      <c r="G12" s="210"/>
      <c r="H12" s="210"/>
      <c r="I12" s="210"/>
      <c r="J12" s="210"/>
      <c r="K12" s="210"/>
      <c r="L12" s="210"/>
      <c r="M12" s="210"/>
      <c r="N12" s="210"/>
      <c r="O12" s="210"/>
      <c r="P12" s="210"/>
      <c r="Q12" s="210"/>
      <c r="R12" s="210"/>
      <c r="S12" s="210"/>
      <c r="T12" s="210"/>
      <c r="U12" s="210"/>
      <c r="V12" s="210"/>
      <c r="W12" s="210"/>
      <c r="X12" s="210"/>
      <c r="Y12" s="210"/>
      <c r="Z12" s="210"/>
    </row>
    <row r="13" spans="1:26" x14ac:dyDescent="0.3">
      <c r="A13" s="218"/>
      <c r="B13" s="211"/>
      <c r="C13" s="222" t="s">
        <v>175</v>
      </c>
      <c r="D13" s="210"/>
      <c r="E13" s="210"/>
      <c r="F13" s="210"/>
      <c r="G13" s="210"/>
      <c r="H13" s="210"/>
      <c r="I13" s="210"/>
      <c r="J13" s="210"/>
      <c r="K13" s="210"/>
      <c r="L13" s="210"/>
      <c r="M13" s="210"/>
      <c r="N13" s="210"/>
      <c r="O13" s="210"/>
      <c r="P13" s="210"/>
      <c r="Q13" s="210"/>
      <c r="R13" s="210"/>
      <c r="S13" s="210"/>
      <c r="T13" s="210"/>
      <c r="U13" s="210"/>
      <c r="V13" s="210"/>
      <c r="W13" s="210"/>
      <c r="X13" s="210"/>
      <c r="Y13" s="210"/>
      <c r="Z13" s="210"/>
    </row>
    <row r="14" spans="1:26" x14ac:dyDescent="0.3">
      <c r="A14" s="218"/>
      <c r="B14" s="211"/>
      <c r="C14" s="222" t="s">
        <v>176</v>
      </c>
      <c r="D14" s="210"/>
      <c r="E14" s="210"/>
      <c r="F14" s="210"/>
      <c r="G14" s="210"/>
      <c r="H14" s="210"/>
      <c r="I14" s="210"/>
      <c r="J14" s="210"/>
      <c r="K14" s="210"/>
      <c r="L14" s="210"/>
      <c r="M14" s="210"/>
      <c r="N14" s="210"/>
      <c r="O14" s="210"/>
      <c r="P14" s="210"/>
      <c r="Q14" s="210"/>
      <c r="R14" s="210"/>
      <c r="S14" s="210"/>
      <c r="T14" s="210"/>
      <c r="U14" s="210"/>
      <c r="V14" s="210"/>
      <c r="W14" s="210"/>
      <c r="X14" s="210"/>
      <c r="Y14" s="210"/>
      <c r="Z14" s="210"/>
    </row>
    <row r="15" spans="1:26" ht="33" x14ac:dyDescent="0.3">
      <c r="A15" s="218"/>
      <c r="B15" s="211"/>
      <c r="C15" s="222" t="s">
        <v>177</v>
      </c>
      <c r="D15" s="210"/>
      <c r="E15" s="210"/>
      <c r="F15" s="210"/>
      <c r="G15" s="210"/>
      <c r="H15" s="210"/>
      <c r="I15" s="210"/>
      <c r="J15" s="210"/>
      <c r="K15" s="210"/>
      <c r="L15" s="210"/>
      <c r="M15" s="210"/>
      <c r="N15" s="210"/>
      <c r="O15" s="210"/>
      <c r="P15" s="210"/>
      <c r="Q15" s="210"/>
      <c r="R15" s="210"/>
      <c r="S15" s="210"/>
      <c r="T15" s="210"/>
      <c r="U15" s="210"/>
      <c r="V15" s="210"/>
      <c r="W15" s="210"/>
      <c r="X15" s="210"/>
      <c r="Y15" s="210"/>
      <c r="Z15" s="210"/>
    </row>
    <row r="16" spans="1:26" ht="33" x14ac:dyDescent="0.3">
      <c r="A16" s="218"/>
      <c r="B16" s="211"/>
      <c r="C16" s="222" t="s">
        <v>178</v>
      </c>
      <c r="D16" s="210"/>
      <c r="E16" s="210"/>
      <c r="F16" s="210"/>
      <c r="G16" s="210"/>
      <c r="H16" s="210"/>
      <c r="I16" s="210"/>
      <c r="J16" s="210"/>
      <c r="K16" s="210"/>
      <c r="L16" s="210"/>
      <c r="M16" s="210"/>
      <c r="N16" s="210"/>
      <c r="O16" s="210"/>
      <c r="P16" s="210"/>
      <c r="Q16" s="210"/>
      <c r="R16" s="210"/>
      <c r="S16" s="210"/>
      <c r="T16" s="210"/>
      <c r="U16" s="210"/>
      <c r="V16" s="210"/>
      <c r="W16" s="210"/>
      <c r="X16" s="210"/>
      <c r="Y16" s="210"/>
      <c r="Z16" s="210"/>
    </row>
    <row r="17" spans="1:26" x14ac:dyDescent="0.3">
      <c r="A17" s="218"/>
      <c r="B17" s="211"/>
      <c r="C17" s="222" t="s">
        <v>179</v>
      </c>
      <c r="D17" s="210"/>
      <c r="E17" s="210"/>
      <c r="F17" s="210"/>
      <c r="G17" s="210"/>
      <c r="H17" s="210"/>
      <c r="I17" s="210"/>
      <c r="J17" s="210"/>
      <c r="K17" s="210"/>
      <c r="L17" s="210"/>
      <c r="M17" s="210"/>
      <c r="N17" s="210"/>
      <c r="O17" s="210"/>
      <c r="P17" s="210"/>
      <c r="Q17" s="210"/>
      <c r="R17" s="210"/>
      <c r="S17" s="210"/>
      <c r="T17" s="210"/>
      <c r="U17" s="210"/>
      <c r="V17" s="210"/>
      <c r="W17" s="210"/>
      <c r="X17" s="210"/>
      <c r="Y17" s="210"/>
      <c r="Z17" s="210"/>
    </row>
    <row r="18" spans="1:26" ht="37.5" customHeight="1" x14ac:dyDescent="0.3">
      <c r="A18" s="218"/>
      <c r="B18" s="213" t="s">
        <v>180</v>
      </c>
      <c r="C18" s="221"/>
      <c r="D18" s="210"/>
      <c r="E18" s="210"/>
      <c r="F18" s="210"/>
      <c r="G18" s="210"/>
      <c r="H18" s="210"/>
      <c r="I18" s="210"/>
      <c r="J18" s="210"/>
      <c r="K18" s="210"/>
      <c r="L18" s="210"/>
      <c r="M18" s="210"/>
      <c r="N18" s="210"/>
      <c r="O18" s="210"/>
      <c r="P18" s="210"/>
      <c r="Q18" s="210"/>
      <c r="R18" s="210"/>
      <c r="S18" s="210"/>
      <c r="T18" s="210"/>
      <c r="U18" s="210"/>
      <c r="V18" s="210"/>
      <c r="W18" s="210"/>
      <c r="X18" s="210"/>
      <c r="Y18" s="210"/>
      <c r="Z18" s="210"/>
    </row>
    <row r="19" spans="1:26" ht="33.75" customHeight="1" thickBot="1" x14ac:dyDescent="0.35">
      <c r="A19" s="226"/>
      <c r="B19" s="227" t="s">
        <v>181</v>
      </c>
      <c r="C19" s="228"/>
      <c r="D19" s="210"/>
      <c r="E19" s="210"/>
      <c r="F19" s="210"/>
      <c r="G19" s="210"/>
      <c r="H19" s="210"/>
      <c r="I19" s="210"/>
      <c r="J19" s="210"/>
      <c r="K19" s="210"/>
      <c r="L19" s="210"/>
      <c r="M19" s="210"/>
      <c r="N19" s="210"/>
      <c r="O19" s="210"/>
      <c r="P19" s="210"/>
      <c r="Q19" s="210"/>
      <c r="R19" s="210"/>
      <c r="S19" s="210"/>
      <c r="T19" s="210"/>
      <c r="U19" s="210"/>
      <c r="V19" s="210"/>
      <c r="W19" s="210"/>
      <c r="X19" s="210"/>
      <c r="Y19" s="210"/>
      <c r="Z19" s="210"/>
    </row>
    <row r="20" spans="1:26" ht="17.25" thickTop="1" x14ac:dyDescent="0.3">
      <c r="A20" s="210"/>
      <c r="B20" s="210"/>
      <c r="C20" s="210"/>
      <c r="D20" s="210"/>
      <c r="E20" s="210"/>
      <c r="F20" s="210"/>
      <c r="G20" s="210"/>
      <c r="H20" s="210"/>
      <c r="I20" s="210"/>
      <c r="J20" s="210"/>
      <c r="K20" s="210"/>
      <c r="L20" s="210"/>
      <c r="M20" s="210"/>
      <c r="N20" s="210"/>
      <c r="O20" s="210"/>
      <c r="P20" s="210"/>
      <c r="Q20" s="210"/>
      <c r="R20" s="210"/>
      <c r="S20" s="210"/>
      <c r="T20" s="210"/>
      <c r="U20" s="210"/>
      <c r="V20" s="210"/>
      <c r="W20" s="210"/>
      <c r="X20" s="210"/>
      <c r="Y20" s="210"/>
      <c r="Z20" s="210"/>
    </row>
    <row r="21" spans="1:26" x14ac:dyDescent="0.3">
      <c r="A21" s="210"/>
      <c r="B21" s="210"/>
      <c r="C21" s="210"/>
      <c r="D21" s="210"/>
      <c r="E21" s="210"/>
      <c r="F21" s="210"/>
      <c r="G21" s="210"/>
      <c r="H21" s="210"/>
      <c r="I21" s="210"/>
      <c r="J21" s="210"/>
      <c r="K21" s="210"/>
      <c r="L21" s="210"/>
      <c r="M21" s="210"/>
      <c r="N21" s="210"/>
      <c r="O21" s="210"/>
      <c r="P21" s="210"/>
      <c r="Q21" s="210"/>
      <c r="R21" s="210"/>
      <c r="S21" s="210"/>
      <c r="T21" s="210"/>
      <c r="U21" s="210"/>
      <c r="V21" s="210"/>
      <c r="W21" s="210"/>
      <c r="X21" s="210"/>
      <c r="Y21" s="210"/>
      <c r="Z21" s="210"/>
    </row>
    <row r="22" spans="1:26" x14ac:dyDescent="0.3">
      <c r="A22" s="210"/>
      <c r="B22" s="210"/>
      <c r="C22" s="210"/>
      <c r="D22" s="210"/>
      <c r="E22" s="210"/>
      <c r="F22" s="210"/>
      <c r="G22" s="210"/>
      <c r="H22" s="210"/>
      <c r="I22" s="210"/>
      <c r="J22" s="210"/>
      <c r="K22" s="210"/>
      <c r="L22" s="210"/>
      <c r="M22" s="210"/>
      <c r="N22" s="210"/>
      <c r="O22" s="210"/>
      <c r="P22" s="210"/>
      <c r="Q22" s="210"/>
      <c r="R22" s="210"/>
      <c r="S22" s="210"/>
      <c r="T22" s="210"/>
      <c r="U22" s="210"/>
      <c r="V22" s="210"/>
      <c r="W22" s="210"/>
      <c r="X22" s="210"/>
      <c r="Y22" s="210"/>
      <c r="Z22" s="210"/>
    </row>
    <row r="23" spans="1:26" x14ac:dyDescent="0.3">
      <c r="A23" s="210"/>
      <c r="B23" s="210"/>
      <c r="C23" s="210"/>
      <c r="D23" s="210"/>
      <c r="E23" s="210"/>
      <c r="F23" s="210"/>
      <c r="G23" s="210"/>
      <c r="H23" s="210"/>
      <c r="I23" s="210"/>
      <c r="J23" s="210"/>
      <c r="K23" s="210"/>
      <c r="L23" s="210"/>
      <c r="M23" s="210"/>
      <c r="N23" s="210"/>
      <c r="O23" s="210"/>
      <c r="P23" s="210"/>
      <c r="Q23" s="210"/>
      <c r="R23" s="210"/>
      <c r="S23" s="210"/>
      <c r="T23" s="210"/>
      <c r="U23" s="210"/>
      <c r="V23" s="210"/>
      <c r="W23" s="210"/>
      <c r="X23" s="210"/>
      <c r="Y23" s="210"/>
      <c r="Z23" s="210"/>
    </row>
    <row r="24" spans="1:26" x14ac:dyDescent="0.3">
      <c r="A24" s="210"/>
      <c r="B24" s="210"/>
      <c r="C24" s="210"/>
      <c r="D24" s="210"/>
      <c r="E24" s="210"/>
      <c r="F24" s="210"/>
      <c r="G24" s="210"/>
      <c r="H24" s="210"/>
      <c r="I24" s="210"/>
      <c r="J24" s="210"/>
      <c r="K24" s="210"/>
      <c r="L24" s="210"/>
      <c r="M24" s="210"/>
      <c r="N24" s="210"/>
      <c r="O24" s="210"/>
      <c r="P24" s="210"/>
      <c r="Q24" s="210"/>
      <c r="R24" s="210"/>
      <c r="S24" s="210"/>
      <c r="T24" s="210"/>
      <c r="U24" s="210"/>
      <c r="V24" s="210"/>
      <c r="W24" s="210"/>
      <c r="X24" s="210"/>
      <c r="Y24" s="210"/>
      <c r="Z24" s="210"/>
    </row>
    <row r="25" spans="1:26" x14ac:dyDescent="0.3">
      <c r="A25" s="210"/>
      <c r="B25" s="210"/>
      <c r="C25" s="210"/>
      <c r="D25" s="210"/>
      <c r="E25" s="210"/>
      <c r="F25" s="210"/>
      <c r="G25" s="210"/>
      <c r="H25" s="210"/>
      <c r="I25" s="210"/>
      <c r="J25" s="210"/>
      <c r="K25" s="210"/>
      <c r="L25" s="210"/>
      <c r="M25" s="210"/>
      <c r="N25" s="210"/>
      <c r="O25" s="210"/>
      <c r="P25" s="210"/>
      <c r="Q25" s="210"/>
      <c r="R25" s="210"/>
      <c r="S25" s="210"/>
      <c r="T25" s="210"/>
      <c r="U25" s="210"/>
      <c r="V25" s="210"/>
      <c r="W25" s="210"/>
      <c r="X25" s="210"/>
      <c r="Y25" s="210"/>
      <c r="Z25" s="210"/>
    </row>
    <row r="26" spans="1:26" x14ac:dyDescent="0.3">
      <c r="A26" s="210"/>
      <c r="B26" s="210"/>
      <c r="C26" s="210"/>
      <c r="D26" s="210"/>
      <c r="E26" s="210"/>
      <c r="F26" s="210"/>
      <c r="G26" s="210"/>
      <c r="H26" s="210"/>
      <c r="I26" s="210"/>
      <c r="J26" s="210"/>
      <c r="K26" s="210"/>
      <c r="L26" s="210"/>
      <c r="M26" s="210"/>
      <c r="N26" s="210"/>
      <c r="O26" s="210"/>
      <c r="P26" s="210"/>
      <c r="Q26" s="210"/>
      <c r="R26" s="210"/>
      <c r="S26" s="210"/>
      <c r="T26" s="210"/>
      <c r="U26" s="210"/>
      <c r="V26" s="210"/>
      <c r="W26" s="210"/>
      <c r="X26" s="210"/>
      <c r="Y26" s="210"/>
      <c r="Z26" s="210"/>
    </row>
    <row r="27" spans="1:26" x14ac:dyDescent="0.3">
      <c r="A27" s="210"/>
      <c r="B27" s="210"/>
      <c r="C27" s="210"/>
      <c r="D27" s="210"/>
      <c r="E27" s="210"/>
      <c r="F27" s="210"/>
      <c r="G27" s="210"/>
      <c r="H27" s="210"/>
      <c r="I27" s="210"/>
      <c r="J27" s="210"/>
      <c r="K27" s="210"/>
      <c r="L27" s="210"/>
      <c r="M27" s="210"/>
      <c r="N27" s="210"/>
      <c r="O27" s="210"/>
      <c r="P27" s="210"/>
      <c r="Q27" s="210"/>
      <c r="R27" s="210"/>
      <c r="S27" s="210"/>
      <c r="T27" s="210"/>
      <c r="U27" s="210"/>
      <c r="V27" s="210"/>
      <c r="W27" s="210"/>
      <c r="X27" s="210"/>
      <c r="Y27" s="210"/>
      <c r="Z27" s="210"/>
    </row>
    <row r="28" spans="1:26" x14ac:dyDescent="0.3">
      <c r="A28" s="210"/>
      <c r="B28" s="210"/>
      <c r="C28" s="210"/>
      <c r="D28" s="210"/>
      <c r="E28" s="210"/>
      <c r="F28" s="210"/>
      <c r="G28" s="210"/>
      <c r="H28" s="210"/>
      <c r="I28" s="210"/>
      <c r="J28" s="210"/>
      <c r="K28" s="210"/>
      <c r="L28" s="210"/>
      <c r="M28" s="210"/>
      <c r="N28" s="210"/>
      <c r="O28" s="210"/>
      <c r="P28" s="210"/>
      <c r="Q28" s="210"/>
      <c r="R28" s="210"/>
      <c r="S28" s="210"/>
      <c r="T28" s="210"/>
      <c r="U28" s="210"/>
      <c r="V28" s="210"/>
      <c r="W28" s="210"/>
      <c r="X28" s="210"/>
      <c r="Y28" s="210"/>
      <c r="Z28" s="210"/>
    </row>
    <row r="29" spans="1:26" x14ac:dyDescent="0.3">
      <c r="A29" s="210"/>
      <c r="B29" s="210"/>
      <c r="C29" s="210"/>
      <c r="D29" s="210"/>
      <c r="E29" s="210"/>
      <c r="F29" s="210"/>
      <c r="G29" s="210"/>
      <c r="H29" s="210"/>
      <c r="I29" s="210"/>
      <c r="J29" s="210"/>
      <c r="K29" s="210"/>
      <c r="L29" s="210"/>
      <c r="M29" s="210"/>
      <c r="N29" s="210"/>
      <c r="O29" s="210"/>
      <c r="P29" s="210"/>
      <c r="Q29" s="210"/>
      <c r="R29" s="210"/>
      <c r="S29" s="210"/>
      <c r="T29" s="210"/>
      <c r="U29" s="210"/>
      <c r="V29" s="210"/>
      <c r="W29" s="210"/>
      <c r="X29" s="210"/>
      <c r="Y29" s="210"/>
      <c r="Z29" s="210"/>
    </row>
    <row r="30" spans="1:26" x14ac:dyDescent="0.3">
      <c r="A30" s="210"/>
      <c r="B30" s="210"/>
      <c r="C30" s="210"/>
      <c r="D30" s="210"/>
      <c r="E30" s="210"/>
      <c r="F30" s="210"/>
      <c r="G30" s="210"/>
      <c r="H30" s="210"/>
      <c r="I30" s="210"/>
      <c r="J30" s="210"/>
      <c r="K30" s="210"/>
      <c r="L30" s="210"/>
      <c r="M30" s="210"/>
      <c r="N30" s="210"/>
      <c r="O30" s="210"/>
      <c r="P30" s="210"/>
      <c r="Q30" s="210"/>
      <c r="R30" s="210"/>
      <c r="S30" s="210"/>
      <c r="T30" s="210"/>
      <c r="U30" s="210"/>
      <c r="V30" s="210"/>
      <c r="W30" s="210"/>
      <c r="X30" s="210"/>
      <c r="Y30" s="210"/>
      <c r="Z30" s="210"/>
    </row>
    <row r="31" spans="1:26" x14ac:dyDescent="0.3">
      <c r="A31" s="210"/>
      <c r="B31" s="210"/>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row>
    <row r="32" spans="1:26" x14ac:dyDescent="0.3">
      <c r="A32" s="210"/>
      <c r="B32" s="210"/>
      <c r="C32" s="210"/>
      <c r="D32" s="210"/>
      <c r="E32" s="210"/>
      <c r="F32" s="210"/>
      <c r="G32" s="210"/>
      <c r="H32" s="210"/>
      <c r="I32" s="210"/>
      <c r="J32" s="210"/>
      <c r="K32" s="210"/>
      <c r="L32" s="210"/>
      <c r="M32" s="210"/>
      <c r="N32" s="210"/>
      <c r="O32" s="210"/>
      <c r="P32" s="210"/>
      <c r="Q32" s="210"/>
      <c r="R32" s="210"/>
      <c r="S32" s="210"/>
      <c r="T32" s="210"/>
      <c r="U32" s="210"/>
      <c r="V32" s="210"/>
      <c r="W32" s="210"/>
      <c r="X32" s="210"/>
      <c r="Y32" s="210"/>
      <c r="Z32" s="210"/>
    </row>
    <row r="33" spans="1:26" x14ac:dyDescent="0.3">
      <c r="A33" s="210"/>
      <c r="B33" s="210"/>
      <c r="C33" s="210"/>
      <c r="D33" s="210"/>
      <c r="E33" s="210"/>
      <c r="F33" s="210"/>
      <c r="G33" s="210"/>
      <c r="H33" s="210"/>
      <c r="I33" s="210"/>
      <c r="J33" s="210"/>
      <c r="K33" s="210"/>
      <c r="L33" s="210"/>
      <c r="M33" s="210"/>
      <c r="N33" s="210"/>
      <c r="O33" s="210"/>
      <c r="P33" s="210"/>
      <c r="Q33" s="210"/>
      <c r="R33" s="210"/>
      <c r="S33" s="210"/>
      <c r="T33" s="210"/>
      <c r="U33" s="210"/>
      <c r="V33" s="210"/>
      <c r="W33" s="210"/>
      <c r="X33" s="210"/>
      <c r="Y33" s="210"/>
      <c r="Z33" s="210"/>
    </row>
    <row r="34" spans="1:26" x14ac:dyDescent="0.3">
      <c r="A34" s="210"/>
      <c r="B34" s="210"/>
      <c r="C34" s="210"/>
      <c r="D34" s="210"/>
      <c r="E34" s="210"/>
      <c r="F34" s="210"/>
      <c r="G34" s="210"/>
      <c r="H34" s="210"/>
      <c r="I34" s="210"/>
      <c r="J34" s="210"/>
      <c r="K34" s="210"/>
      <c r="L34" s="210"/>
      <c r="M34" s="210"/>
      <c r="N34" s="210"/>
      <c r="O34" s="210"/>
      <c r="P34" s="210"/>
      <c r="Q34" s="210"/>
      <c r="R34" s="210"/>
      <c r="S34" s="210"/>
      <c r="T34" s="210"/>
      <c r="U34" s="210"/>
      <c r="V34" s="210"/>
      <c r="W34" s="210"/>
      <c r="X34" s="210"/>
      <c r="Y34" s="210"/>
      <c r="Z34" s="210"/>
    </row>
    <row r="35" spans="1:26" x14ac:dyDescent="0.3">
      <c r="A35" s="210"/>
      <c r="B35" s="210"/>
      <c r="C35" s="210"/>
      <c r="D35" s="210"/>
      <c r="E35" s="210"/>
      <c r="F35" s="210"/>
      <c r="G35" s="210"/>
      <c r="H35" s="210"/>
      <c r="I35" s="210"/>
      <c r="J35" s="210"/>
      <c r="K35" s="210"/>
      <c r="L35" s="210"/>
      <c r="M35" s="210"/>
      <c r="N35" s="210"/>
      <c r="O35" s="210"/>
      <c r="P35" s="210"/>
      <c r="Q35" s="210"/>
      <c r="R35" s="210"/>
      <c r="S35" s="210"/>
      <c r="T35" s="210"/>
      <c r="U35" s="210"/>
      <c r="V35" s="210"/>
      <c r="W35" s="210"/>
      <c r="X35" s="210"/>
      <c r="Y35" s="210"/>
      <c r="Z35" s="210"/>
    </row>
    <row r="36" spans="1:26" x14ac:dyDescent="0.3">
      <c r="A36" s="210"/>
      <c r="B36" s="210"/>
      <c r="C36" s="210"/>
      <c r="D36" s="210"/>
      <c r="E36" s="210"/>
      <c r="F36" s="210"/>
      <c r="G36" s="210"/>
      <c r="H36" s="210"/>
      <c r="I36" s="210"/>
      <c r="J36" s="210"/>
      <c r="K36" s="210"/>
      <c r="L36" s="210"/>
      <c r="M36" s="210"/>
      <c r="N36" s="210"/>
      <c r="O36" s="210"/>
      <c r="P36" s="210"/>
      <c r="Q36" s="210"/>
      <c r="R36" s="210"/>
      <c r="S36" s="210"/>
      <c r="T36" s="210"/>
      <c r="U36" s="210"/>
      <c r="V36" s="210"/>
      <c r="W36" s="210"/>
      <c r="X36" s="210"/>
      <c r="Y36" s="210"/>
      <c r="Z36" s="210"/>
    </row>
    <row r="37" spans="1:26" x14ac:dyDescent="0.3">
      <c r="A37" s="210"/>
      <c r="B37" s="210"/>
      <c r="C37" s="210"/>
      <c r="D37" s="210"/>
      <c r="E37" s="210"/>
      <c r="F37" s="210"/>
      <c r="G37" s="210"/>
      <c r="H37" s="210"/>
      <c r="I37" s="210"/>
      <c r="J37" s="210"/>
      <c r="K37" s="210"/>
      <c r="L37" s="210"/>
      <c r="M37" s="210"/>
      <c r="N37" s="210"/>
      <c r="O37" s="210"/>
      <c r="P37" s="210"/>
      <c r="Q37" s="210"/>
      <c r="R37" s="210"/>
      <c r="S37" s="210"/>
      <c r="T37" s="210"/>
      <c r="U37" s="210"/>
      <c r="V37" s="210"/>
      <c r="W37" s="210"/>
      <c r="X37" s="210"/>
      <c r="Y37" s="210"/>
      <c r="Z37" s="210"/>
    </row>
    <row r="38" spans="1:26" x14ac:dyDescent="0.3">
      <c r="A38" s="210"/>
      <c r="B38" s="210"/>
      <c r="C38" s="210"/>
      <c r="D38" s="210"/>
      <c r="E38" s="210"/>
      <c r="F38" s="210"/>
      <c r="G38" s="210"/>
      <c r="H38" s="210"/>
      <c r="I38" s="210"/>
      <c r="J38" s="210"/>
      <c r="K38" s="210"/>
      <c r="L38" s="210"/>
      <c r="M38" s="210"/>
      <c r="N38" s="210"/>
      <c r="O38" s="210"/>
      <c r="P38" s="210"/>
      <c r="Q38" s="210"/>
      <c r="R38" s="210"/>
      <c r="S38" s="210"/>
      <c r="T38" s="210"/>
      <c r="U38" s="210"/>
      <c r="V38" s="210"/>
      <c r="W38" s="210"/>
      <c r="X38" s="210"/>
      <c r="Y38" s="210"/>
      <c r="Z38" s="210"/>
    </row>
    <row r="39" spans="1:26" x14ac:dyDescent="0.3">
      <c r="A39" s="210"/>
      <c r="B39" s="210"/>
      <c r="C39" s="210"/>
      <c r="D39" s="210"/>
      <c r="E39" s="210"/>
      <c r="F39" s="210"/>
      <c r="G39" s="210"/>
      <c r="H39" s="210"/>
      <c r="I39" s="210"/>
      <c r="J39" s="210"/>
      <c r="K39" s="210"/>
      <c r="L39" s="210"/>
      <c r="M39" s="210"/>
      <c r="N39" s="210"/>
      <c r="O39" s="210"/>
      <c r="P39" s="210"/>
      <c r="Q39" s="210"/>
      <c r="R39" s="210"/>
      <c r="S39" s="210"/>
      <c r="T39" s="210"/>
      <c r="U39" s="210"/>
      <c r="V39" s="210"/>
      <c r="W39" s="210"/>
      <c r="X39" s="210"/>
      <c r="Y39" s="210"/>
      <c r="Z39" s="210"/>
    </row>
    <row r="40" spans="1:26" x14ac:dyDescent="0.3">
      <c r="A40" s="210"/>
      <c r="B40" s="210"/>
      <c r="C40" s="210"/>
      <c r="D40" s="210"/>
      <c r="E40" s="210"/>
      <c r="F40" s="210"/>
      <c r="G40" s="210"/>
      <c r="H40" s="210"/>
      <c r="I40" s="210"/>
      <c r="J40" s="210"/>
      <c r="K40" s="210"/>
      <c r="L40" s="210"/>
      <c r="M40" s="210"/>
      <c r="N40" s="210"/>
      <c r="O40" s="210"/>
      <c r="P40" s="210"/>
      <c r="Q40" s="210"/>
      <c r="R40" s="210"/>
      <c r="S40" s="210"/>
      <c r="T40" s="210"/>
      <c r="U40" s="210"/>
      <c r="V40" s="210"/>
      <c r="W40" s="210"/>
      <c r="X40" s="210"/>
      <c r="Y40" s="210"/>
      <c r="Z40" s="210"/>
    </row>
    <row r="41" spans="1:26" x14ac:dyDescent="0.3">
      <c r="A41" s="210"/>
      <c r="B41" s="210"/>
      <c r="C41" s="210"/>
      <c r="D41" s="210"/>
      <c r="E41" s="210"/>
      <c r="F41" s="210"/>
      <c r="G41" s="210"/>
      <c r="H41" s="210"/>
      <c r="I41" s="210"/>
      <c r="J41" s="210"/>
      <c r="K41" s="210"/>
      <c r="L41" s="210"/>
      <c r="M41" s="210"/>
      <c r="N41" s="210"/>
      <c r="O41" s="210"/>
      <c r="P41" s="210"/>
      <c r="Q41" s="210"/>
      <c r="R41" s="210"/>
      <c r="S41" s="210"/>
      <c r="T41" s="210"/>
      <c r="U41" s="210"/>
      <c r="V41" s="210"/>
      <c r="W41" s="210"/>
      <c r="X41" s="210"/>
      <c r="Y41" s="210"/>
      <c r="Z41" s="210"/>
    </row>
    <row r="42" spans="1:26" x14ac:dyDescent="0.3">
      <c r="A42" s="210"/>
      <c r="B42" s="210"/>
      <c r="C42" s="210"/>
      <c r="D42" s="210"/>
      <c r="E42" s="210"/>
      <c r="F42" s="210"/>
      <c r="G42" s="210"/>
      <c r="H42" s="210"/>
      <c r="I42" s="210"/>
      <c r="J42" s="210"/>
      <c r="K42" s="210"/>
      <c r="L42" s="210"/>
      <c r="M42" s="210"/>
      <c r="N42" s="210"/>
      <c r="O42" s="210"/>
      <c r="P42" s="210"/>
      <c r="Q42" s="210"/>
      <c r="R42" s="210"/>
      <c r="S42" s="210"/>
      <c r="T42" s="210"/>
      <c r="U42" s="210"/>
      <c r="V42" s="210"/>
      <c r="W42" s="210"/>
      <c r="X42" s="210"/>
      <c r="Y42" s="210"/>
      <c r="Z42" s="210"/>
    </row>
    <row r="43" spans="1:26" x14ac:dyDescent="0.3">
      <c r="A43" s="210"/>
      <c r="B43" s="210"/>
      <c r="C43" s="210"/>
      <c r="D43" s="210"/>
      <c r="E43" s="210"/>
      <c r="F43" s="210"/>
      <c r="G43" s="210"/>
      <c r="H43" s="210"/>
      <c r="I43" s="210"/>
      <c r="J43" s="210"/>
      <c r="K43" s="210"/>
      <c r="L43" s="210"/>
      <c r="M43" s="210"/>
      <c r="N43" s="210"/>
      <c r="O43" s="210"/>
      <c r="P43" s="210"/>
      <c r="Q43" s="210"/>
      <c r="R43" s="210"/>
      <c r="S43" s="210"/>
      <c r="T43" s="210"/>
      <c r="U43" s="210"/>
      <c r="V43" s="210"/>
      <c r="W43" s="210"/>
      <c r="X43" s="210"/>
      <c r="Y43" s="210"/>
      <c r="Z43" s="210"/>
    </row>
    <row r="44" spans="1:26" x14ac:dyDescent="0.3">
      <c r="A44" s="210"/>
      <c r="B44" s="210"/>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row>
    <row r="45" spans="1:26" x14ac:dyDescent="0.3">
      <c r="A45" s="210"/>
      <c r="B45" s="210"/>
      <c r="C45" s="210"/>
      <c r="D45" s="210"/>
      <c r="E45" s="210"/>
      <c r="F45" s="210"/>
      <c r="G45" s="210"/>
      <c r="H45" s="210"/>
      <c r="I45" s="210"/>
      <c r="J45" s="210"/>
      <c r="K45" s="210"/>
      <c r="L45" s="210"/>
      <c r="M45" s="210"/>
      <c r="N45" s="210"/>
      <c r="O45" s="210"/>
      <c r="P45" s="210"/>
      <c r="Q45" s="210"/>
      <c r="R45" s="210"/>
      <c r="S45" s="210"/>
      <c r="T45" s="210"/>
      <c r="U45" s="210"/>
      <c r="V45" s="210"/>
      <c r="W45" s="210"/>
      <c r="X45" s="210"/>
      <c r="Y45" s="210"/>
      <c r="Z45" s="210"/>
    </row>
    <row r="46" spans="1:26" x14ac:dyDescent="0.3">
      <c r="A46" s="210"/>
      <c r="B46" s="210"/>
      <c r="C46" s="210"/>
      <c r="D46" s="210"/>
      <c r="E46" s="210"/>
      <c r="F46" s="210"/>
      <c r="G46" s="210"/>
      <c r="H46" s="210"/>
      <c r="I46" s="210"/>
      <c r="J46" s="210"/>
      <c r="K46" s="210"/>
      <c r="L46" s="210"/>
      <c r="M46" s="210"/>
      <c r="N46" s="210"/>
      <c r="O46" s="210"/>
      <c r="P46" s="210"/>
      <c r="Q46" s="210"/>
      <c r="R46" s="210"/>
      <c r="S46" s="210"/>
      <c r="T46" s="210"/>
      <c r="U46" s="210"/>
      <c r="V46" s="210"/>
      <c r="W46" s="210"/>
      <c r="X46" s="210"/>
      <c r="Y46" s="210"/>
      <c r="Z46" s="210"/>
    </row>
    <row r="47" spans="1:26" x14ac:dyDescent="0.3">
      <c r="A47" s="210"/>
      <c r="B47" s="210"/>
      <c r="C47" s="210"/>
      <c r="D47" s="210"/>
      <c r="E47" s="210"/>
      <c r="F47" s="210"/>
      <c r="G47" s="210"/>
      <c r="H47" s="210"/>
      <c r="I47" s="210"/>
      <c r="J47" s="210"/>
      <c r="K47" s="210"/>
      <c r="L47" s="210"/>
      <c r="M47" s="210"/>
      <c r="N47" s="210"/>
      <c r="O47" s="210"/>
      <c r="P47" s="210"/>
      <c r="Q47" s="210"/>
      <c r="R47" s="210"/>
      <c r="S47" s="210"/>
      <c r="T47" s="210"/>
      <c r="U47" s="210"/>
      <c r="V47" s="210"/>
      <c r="W47" s="210"/>
      <c r="X47" s="210"/>
      <c r="Y47" s="210"/>
      <c r="Z47" s="210"/>
    </row>
    <row r="48" spans="1:26" x14ac:dyDescent="0.3">
      <c r="A48" s="210"/>
      <c r="B48" s="210"/>
      <c r="C48" s="210"/>
      <c r="D48" s="210"/>
      <c r="E48" s="210"/>
      <c r="F48" s="210"/>
      <c r="G48" s="210"/>
      <c r="H48" s="210"/>
      <c r="I48" s="210"/>
      <c r="J48" s="210"/>
      <c r="K48" s="210"/>
      <c r="L48" s="210"/>
      <c r="M48" s="210"/>
      <c r="N48" s="210"/>
      <c r="O48" s="210"/>
      <c r="P48" s="210"/>
      <c r="Q48" s="210"/>
      <c r="R48" s="210"/>
      <c r="S48" s="210"/>
      <c r="T48" s="210"/>
      <c r="U48" s="210"/>
      <c r="V48" s="210"/>
      <c r="W48" s="210"/>
      <c r="X48" s="210"/>
      <c r="Y48" s="210"/>
      <c r="Z48" s="210"/>
    </row>
    <row r="49" spans="1:26" x14ac:dyDescent="0.3">
      <c r="A49" s="210"/>
      <c r="B49" s="210"/>
      <c r="C49" s="210"/>
      <c r="D49" s="210"/>
      <c r="E49" s="210"/>
      <c r="F49" s="210"/>
      <c r="G49" s="210"/>
      <c r="H49" s="210"/>
      <c r="I49" s="210"/>
      <c r="J49" s="210"/>
      <c r="K49" s="210"/>
      <c r="L49" s="210"/>
      <c r="M49" s="210"/>
      <c r="N49" s="210"/>
      <c r="O49" s="210"/>
      <c r="P49" s="210"/>
      <c r="Q49" s="210"/>
      <c r="R49" s="210"/>
      <c r="S49" s="210"/>
      <c r="T49" s="210"/>
      <c r="U49" s="210"/>
      <c r="V49" s="210"/>
      <c r="W49" s="210"/>
      <c r="X49" s="210"/>
      <c r="Y49" s="210"/>
      <c r="Z49" s="210"/>
    </row>
    <row r="50" spans="1:26" x14ac:dyDescent="0.3">
      <c r="A50" s="210"/>
      <c r="B50" s="210"/>
      <c r="C50" s="210"/>
      <c r="D50" s="210"/>
      <c r="E50" s="210"/>
      <c r="F50" s="210"/>
      <c r="G50" s="210"/>
      <c r="H50" s="210"/>
      <c r="I50" s="210"/>
      <c r="J50" s="210"/>
      <c r="K50" s="210"/>
      <c r="L50" s="210"/>
      <c r="M50" s="210"/>
      <c r="N50" s="210"/>
      <c r="O50" s="210"/>
      <c r="P50" s="210"/>
      <c r="Q50" s="210"/>
      <c r="R50" s="210"/>
      <c r="S50" s="210"/>
      <c r="T50" s="210"/>
      <c r="U50" s="210"/>
      <c r="V50" s="210"/>
      <c r="W50" s="210"/>
      <c r="X50" s="210"/>
      <c r="Y50" s="210"/>
      <c r="Z50" s="210"/>
    </row>
    <row r="51" spans="1:26" x14ac:dyDescent="0.3">
      <c r="A51" s="210"/>
      <c r="B51" s="210"/>
      <c r="C51" s="210"/>
      <c r="D51" s="210"/>
      <c r="E51" s="210"/>
      <c r="F51" s="210"/>
      <c r="G51" s="210"/>
      <c r="H51" s="210"/>
      <c r="I51" s="210"/>
      <c r="J51" s="210"/>
      <c r="K51" s="210"/>
      <c r="L51" s="210"/>
      <c r="M51" s="210"/>
      <c r="N51" s="210"/>
      <c r="O51" s="210"/>
      <c r="P51" s="210"/>
      <c r="Q51" s="210"/>
      <c r="R51" s="210"/>
      <c r="S51" s="210"/>
      <c r="T51" s="210"/>
      <c r="U51" s="210"/>
      <c r="V51" s="210"/>
      <c r="W51" s="210"/>
      <c r="X51" s="210"/>
      <c r="Y51" s="210"/>
      <c r="Z51" s="210"/>
    </row>
    <row r="52" spans="1:26" x14ac:dyDescent="0.3">
      <c r="A52" s="210"/>
      <c r="B52" s="210"/>
      <c r="C52" s="210"/>
      <c r="D52" s="210"/>
      <c r="E52" s="210"/>
      <c r="F52" s="210"/>
      <c r="G52" s="210"/>
      <c r="H52" s="210"/>
      <c r="I52" s="210"/>
      <c r="J52" s="210"/>
      <c r="K52" s="210"/>
      <c r="L52" s="210"/>
      <c r="M52" s="210"/>
      <c r="N52" s="210"/>
      <c r="O52" s="210"/>
      <c r="P52" s="210"/>
      <c r="Q52" s="210"/>
      <c r="R52" s="210"/>
      <c r="S52" s="210"/>
      <c r="T52" s="210"/>
      <c r="U52" s="210"/>
      <c r="V52" s="210"/>
      <c r="W52" s="210"/>
      <c r="X52" s="210"/>
      <c r="Y52" s="210"/>
      <c r="Z52" s="210"/>
    </row>
    <row r="53" spans="1:26" x14ac:dyDescent="0.3">
      <c r="A53" s="210"/>
      <c r="B53" s="210"/>
      <c r="C53" s="210"/>
      <c r="D53" s="210"/>
      <c r="E53" s="210"/>
      <c r="F53" s="210"/>
      <c r="G53" s="210"/>
      <c r="H53" s="210"/>
      <c r="I53" s="210"/>
      <c r="J53" s="210"/>
      <c r="K53" s="210"/>
      <c r="L53" s="210"/>
      <c r="M53" s="210"/>
      <c r="N53" s="210"/>
      <c r="O53" s="210"/>
      <c r="P53" s="210"/>
      <c r="Q53" s="210"/>
      <c r="R53" s="210"/>
      <c r="S53" s="210"/>
      <c r="T53" s="210"/>
      <c r="U53" s="210"/>
      <c r="V53" s="210"/>
      <c r="W53" s="210"/>
      <c r="X53" s="210"/>
      <c r="Y53" s="210"/>
      <c r="Z53" s="210"/>
    </row>
    <row r="54" spans="1:26" x14ac:dyDescent="0.3">
      <c r="A54" s="210"/>
      <c r="B54" s="210"/>
      <c r="C54" s="210"/>
      <c r="D54" s="210"/>
      <c r="E54" s="210"/>
      <c r="F54" s="210"/>
      <c r="G54" s="210"/>
      <c r="H54" s="210"/>
      <c r="I54" s="210"/>
      <c r="J54" s="210"/>
      <c r="K54" s="210"/>
      <c r="L54" s="210"/>
      <c r="M54" s="210"/>
      <c r="N54" s="210"/>
      <c r="O54" s="210"/>
      <c r="P54" s="210"/>
      <c r="Q54" s="210"/>
      <c r="R54" s="210"/>
      <c r="S54" s="210"/>
      <c r="T54" s="210"/>
      <c r="U54" s="210"/>
      <c r="V54" s="210"/>
      <c r="W54" s="210"/>
      <c r="X54" s="210"/>
      <c r="Y54" s="210"/>
      <c r="Z54" s="210"/>
    </row>
    <row r="55" spans="1:26" x14ac:dyDescent="0.3">
      <c r="A55" s="210"/>
      <c r="B55" s="210"/>
      <c r="C55" s="210"/>
      <c r="D55" s="210"/>
      <c r="E55" s="210"/>
      <c r="F55" s="210"/>
      <c r="G55" s="210"/>
      <c r="H55" s="210"/>
      <c r="I55" s="210"/>
      <c r="J55" s="210"/>
      <c r="K55" s="210"/>
      <c r="L55" s="210"/>
      <c r="M55" s="210"/>
      <c r="N55" s="210"/>
      <c r="O55" s="210"/>
      <c r="P55" s="210"/>
      <c r="Q55" s="210"/>
      <c r="R55" s="210"/>
      <c r="S55" s="210"/>
      <c r="T55" s="210"/>
      <c r="U55" s="210"/>
      <c r="V55" s="210"/>
      <c r="W55" s="210"/>
      <c r="X55" s="210"/>
      <c r="Y55" s="210"/>
      <c r="Z55" s="210"/>
    </row>
    <row r="56" spans="1:26" x14ac:dyDescent="0.3">
      <c r="A56" s="210"/>
      <c r="B56" s="210"/>
      <c r="C56" s="210"/>
      <c r="D56" s="210"/>
      <c r="E56" s="210"/>
      <c r="F56" s="210"/>
      <c r="G56" s="210"/>
      <c r="H56" s="210"/>
      <c r="I56" s="210"/>
      <c r="J56" s="210"/>
      <c r="K56" s="210"/>
      <c r="L56" s="210"/>
      <c r="M56" s="210"/>
      <c r="N56" s="210"/>
      <c r="O56" s="210"/>
      <c r="P56" s="210"/>
      <c r="Q56" s="210"/>
      <c r="R56" s="210"/>
      <c r="S56" s="210"/>
      <c r="T56" s="210"/>
      <c r="U56" s="210"/>
      <c r="V56" s="210"/>
      <c r="W56" s="210"/>
      <c r="X56" s="210"/>
      <c r="Y56" s="210"/>
      <c r="Z56" s="210"/>
    </row>
    <row r="57" spans="1:26" x14ac:dyDescent="0.3">
      <c r="A57" s="210"/>
      <c r="B57" s="210"/>
      <c r="C57" s="210"/>
      <c r="D57" s="210"/>
      <c r="E57" s="210"/>
      <c r="F57" s="210"/>
      <c r="G57" s="210"/>
      <c r="H57" s="210"/>
      <c r="I57" s="210"/>
      <c r="J57" s="210"/>
      <c r="K57" s="210"/>
      <c r="L57" s="210"/>
      <c r="M57" s="210"/>
      <c r="N57" s="210"/>
      <c r="O57" s="210"/>
      <c r="P57" s="210"/>
      <c r="Q57" s="210"/>
      <c r="R57" s="210"/>
      <c r="S57" s="210"/>
      <c r="T57" s="210"/>
      <c r="U57" s="210"/>
      <c r="V57" s="210"/>
      <c r="W57" s="210"/>
      <c r="X57" s="210"/>
      <c r="Y57" s="210"/>
      <c r="Z57" s="210"/>
    </row>
    <row r="58" spans="1:26" x14ac:dyDescent="0.3">
      <c r="A58" s="210"/>
      <c r="B58" s="210"/>
      <c r="C58" s="210"/>
      <c r="D58" s="210"/>
      <c r="E58" s="210"/>
      <c r="F58" s="210"/>
      <c r="G58" s="210"/>
      <c r="H58" s="210"/>
      <c r="I58" s="210"/>
      <c r="J58" s="210"/>
      <c r="K58" s="210"/>
      <c r="L58" s="210"/>
      <c r="M58" s="210"/>
      <c r="N58" s="210"/>
      <c r="O58" s="210"/>
      <c r="P58" s="210"/>
      <c r="Q58" s="210"/>
      <c r="R58" s="210"/>
      <c r="S58" s="210"/>
      <c r="T58" s="210"/>
      <c r="U58" s="210"/>
      <c r="V58" s="210"/>
      <c r="W58" s="210"/>
      <c r="X58" s="210"/>
      <c r="Y58" s="210"/>
      <c r="Z58" s="210"/>
    </row>
    <row r="59" spans="1:26" x14ac:dyDescent="0.3">
      <c r="A59" s="210"/>
      <c r="B59" s="210"/>
      <c r="C59" s="210"/>
      <c r="D59" s="210"/>
      <c r="E59" s="210"/>
      <c r="F59" s="210"/>
      <c r="G59" s="210"/>
      <c r="H59" s="210"/>
      <c r="I59" s="210"/>
      <c r="J59" s="210"/>
      <c r="K59" s="210"/>
      <c r="L59" s="210"/>
      <c r="M59" s="210"/>
      <c r="N59" s="210"/>
      <c r="O59" s="210"/>
      <c r="P59" s="210"/>
      <c r="Q59" s="210"/>
      <c r="R59" s="210"/>
      <c r="S59" s="210"/>
      <c r="T59" s="210"/>
      <c r="U59" s="210"/>
      <c r="V59" s="210"/>
      <c r="W59" s="210"/>
      <c r="X59" s="210"/>
      <c r="Y59" s="210"/>
      <c r="Z59" s="210"/>
    </row>
    <row r="60" spans="1:26" x14ac:dyDescent="0.3">
      <c r="A60" s="210"/>
      <c r="B60" s="210"/>
      <c r="C60" s="210"/>
      <c r="D60" s="210"/>
      <c r="E60" s="210"/>
      <c r="F60" s="210"/>
      <c r="G60" s="210"/>
      <c r="H60" s="210"/>
      <c r="I60" s="210"/>
      <c r="J60" s="210"/>
      <c r="K60" s="210"/>
      <c r="L60" s="210"/>
      <c r="M60" s="210"/>
      <c r="N60" s="210"/>
      <c r="O60" s="210"/>
      <c r="P60" s="210"/>
      <c r="Q60" s="210"/>
      <c r="R60" s="210"/>
      <c r="S60" s="210"/>
      <c r="T60" s="210"/>
      <c r="U60" s="210"/>
      <c r="V60" s="210"/>
      <c r="W60" s="210"/>
      <c r="X60" s="210"/>
      <c r="Y60" s="210"/>
      <c r="Z60" s="210"/>
    </row>
    <row r="61" spans="1:26" x14ac:dyDescent="0.3">
      <c r="A61" s="210"/>
      <c r="B61" s="210"/>
      <c r="C61" s="210"/>
      <c r="D61" s="210"/>
      <c r="E61" s="210"/>
      <c r="F61" s="210"/>
      <c r="G61" s="210"/>
      <c r="H61" s="210"/>
      <c r="I61" s="210"/>
      <c r="J61" s="210"/>
      <c r="K61" s="210"/>
      <c r="L61" s="210"/>
      <c r="M61" s="210"/>
      <c r="N61" s="210"/>
      <c r="O61" s="210"/>
      <c r="P61" s="210"/>
      <c r="Q61" s="210"/>
      <c r="R61" s="210"/>
      <c r="S61" s="210"/>
      <c r="T61" s="210"/>
      <c r="U61" s="210"/>
      <c r="V61" s="210"/>
      <c r="W61" s="210"/>
      <c r="X61" s="210"/>
      <c r="Y61" s="210"/>
      <c r="Z61" s="210"/>
    </row>
    <row r="62" spans="1:26" x14ac:dyDescent="0.3">
      <c r="A62" s="210"/>
      <c r="B62" s="210"/>
      <c r="C62" s="210"/>
      <c r="D62" s="210"/>
      <c r="E62" s="210"/>
      <c r="F62" s="210"/>
      <c r="G62" s="210"/>
      <c r="H62" s="210"/>
      <c r="I62" s="210"/>
      <c r="J62" s="210"/>
      <c r="K62" s="210"/>
      <c r="L62" s="210"/>
      <c r="M62" s="210"/>
      <c r="N62" s="210"/>
      <c r="O62" s="210"/>
      <c r="P62" s="210"/>
      <c r="Q62" s="210"/>
      <c r="R62" s="210"/>
      <c r="S62" s="210"/>
      <c r="T62" s="210"/>
      <c r="U62" s="210"/>
      <c r="V62" s="210"/>
      <c r="W62" s="210"/>
      <c r="X62" s="210"/>
      <c r="Y62" s="210"/>
      <c r="Z62" s="210"/>
    </row>
    <row r="63" spans="1:26" x14ac:dyDescent="0.3">
      <c r="A63" s="210"/>
      <c r="B63" s="210"/>
      <c r="C63" s="210"/>
      <c r="D63" s="210"/>
      <c r="E63" s="210"/>
      <c r="F63" s="210"/>
      <c r="G63" s="210"/>
      <c r="H63" s="210"/>
      <c r="I63" s="210"/>
      <c r="J63" s="210"/>
      <c r="K63" s="210"/>
      <c r="L63" s="210"/>
      <c r="M63" s="210"/>
      <c r="N63" s="210"/>
      <c r="O63" s="210"/>
      <c r="P63" s="210"/>
      <c r="Q63" s="210"/>
      <c r="R63" s="210"/>
      <c r="S63" s="210"/>
      <c r="T63" s="210"/>
      <c r="U63" s="210"/>
      <c r="V63" s="210"/>
      <c r="W63" s="210"/>
      <c r="X63" s="210"/>
      <c r="Y63" s="210"/>
      <c r="Z63" s="210"/>
    </row>
    <row r="64" spans="1:26" x14ac:dyDescent="0.3">
      <c r="A64" s="210"/>
      <c r="B64" s="210"/>
      <c r="C64" s="210"/>
      <c r="D64" s="210"/>
      <c r="E64" s="210"/>
      <c r="F64" s="210"/>
      <c r="G64" s="210"/>
      <c r="H64" s="210"/>
      <c r="I64" s="210"/>
      <c r="J64" s="210"/>
      <c r="K64" s="210"/>
      <c r="L64" s="210"/>
      <c r="M64" s="210"/>
      <c r="N64" s="210"/>
      <c r="O64" s="210"/>
      <c r="P64" s="210"/>
      <c r="Q64" s="210"/>
      <c r="R64" s="210"/>
      <c r="S64" s="210"/>
      <c r="T64" s="210"/>
      <c r="U64" s="210"/>
      <c r="V64" s="210"/>
      <c r="W64" s="210"/>
      <c r="X64" s="210"/>
      <c r="Y64" s="210"/>
      <c r="Z64" s="210"/>
    </row>
    <row r="65" spans="1:26" x14ac:dyDescent="0.3">
      <c r="A65" s="210"/>
      <c r="B65" s="210"/>
      <c r="C65" s="210"/>
      <c r="D65" s="210"/>
      <c r="E65" s="210"/>
      <c r="F65" s="210"/>
      <c r="G65" s="210"/>
      <c r="H65" s="210"/>
      <c r="I65" s="210"/>
      <c r="J65" s="210"/>
      <c r="K65" s="210"/>
      <c r="L65" s="210"/>
      <c r="M65" s="210"/>
      <c r="N65" s="210"/>
      <c r="O65" s="210"/>
      <c r="P65" s="210"/>
      <c r="Q65" s="210"/>
      <c r="R65" s="210"/>
      <c r="S65" s="210"/>
      <c r="T65" s="210"/>
      <c r="U65" s="210"/>
      <c r="V65" s="210"/>
      <c r="W65" s="210"/>
      <c r="X65" s="210"/>
      <c r="Y65" s="210"/>
      <c r="Z65" s="210"/>
    </row>
    <row r="66" spans="1:26" x14ac:dyDescent="0.3">
      <c r="A66" s="210"/>
      <c r="B66" s="210"/>
      <c r="C66" s="210"/>
      <c r="D66" s="210"/>
      <c r="E66" s="210"/>
      <c r="F66" s="210"/>
      <c r="G66" s="210"/>
      <c r="H66" s="210"/>
      <c r="I66" s="210"/>
      <c r="J66" s="210"/>
      <c r="K66" s="210"/>
      <c r="L66" s="210"/>
      <c r="M66" s="210"/>
      <c r="N66" s="210"/>
      <c r="O66" s="210"/>
      <c r="P66" s="210"/>
      <c r="Q66" s="210"/>
      <c r="R66" s="210"/>
      <c r="S66" s="210"/>
      <c r="T66" s="210"/>
      <c r="U66" s="210"/>
      <c r="V66" s="210"/>
      <c r="W66" s="210"/>
      <c r="X66" s="210"/>
      <c r="Y66" s="210"/>
      <c r="Z66" s="210"/>
    </row>
    <row r="67" spans="1:26" x14ac:dyDescent="0.3">
      <c r="A67" s="210"/>
      <c r="B67" s="210"/>
      <c r="C67" s="210"/>
      <c r="D67" s="210"/>
      <c r="E67" s="210"/>
      <c r="F67" s="210"/>
      <c r="G67" s="210"/>
      <c r="H67" s="210"/>
      <c r="I67" s="210"/>
      <c r="J67" s="210"/>
      <c r="K67" s="210"/>
      <c r="L67" s="210"/>
      <c r="M67" s="210"/>
      <c r="N67" s="210"/>
      <c r="O67" s="210"/>
      <c r="P67" s="210"/>
      <c r="Q67" s="210"/>
      <c r="R67" s="210"/>
      <c r="S67" s="210"/>
      <c r="T67" s="210"/>
      <c r="U67" s="210"/>
      <c r="V67" s="210"/>
      <c r="W67" s="210"/>
      <c r="X67" s="210"/>
      <c r="Y67" s="210"/>
      <c r="Z67" s="210"/>
    </row>
    <row r="68" spans="1:26" x14ac:dyDescent="0.3">
      <c r="A68" s="210"/>
      <c r="B68" s="210"/>
      <c r="C68" s="210"/>
      <c r="D68" s="210"/>
      <c r="E68" s="210"/>
      <c r="F68" s="210"/>
      <c r="G68" s="210"/>
      <c r="H68" s="210"/>
      <c r="I68" s="210"/>
      <c r="J68" s="210"/>
      <c r="K68" s="210"/>
      <c r="L68" s="210"/>
      <c r="M68" s="210"/>
      <c r="N68" s="210"/>
      <c r="O68" s="210"/>
      <c r="P68" s="210"/>
      <c r="Q68" s="210"/>
      <c r="R68" s="210"/>
      <c r="S68" s="210"/>
      <c r="T68" s="210"/>
      <c r="U68" s="210"/>
      <c r="V68" s="210"/>
      <c r="W68" s="210"/>
      <c r="X68" s="210"/>
      <c r="Y68" s="210"/>
      <c r="Z68" s="210"/>
    </row>
    <row r="69" spans="1:26" x14ac:dyDescent="0.3">
      <c r="A69" s="210"/>
      <c r="B69" s="210"/>
      <c r="C69" s="210"/>
      <c r="D69" s="210"/>
      <c r="E69" s="210"/>
      <c r="F69" s="210"/>
      <c r="G69" s="210"/>
      <c r="H69" s="210"/>
      <c r="I69" s="210"/>
      <c r="J69" s="210"/>
      <c r="K69" s="210"/>
      <c r="L69" s="210"/>
      <c r="M69" s="210"/>
      <c r="N69" s="210"/>
      <c r="O69" s="210"/>
      <c r="P69" s="210"/>
      <c r="Q69" s="210"/>
      <c r="R69" s="210"/>
      <c r="S69" s="210"/>
      <c r="T69" s="210"/>
      <c r="U69" s="210"/>
      <c r="V69" s="210"/>
      <c r="W69" s="210"/>
      <c r="X69" s="210"/>
      <c r="Y69" s="210"/>
      <c r="Z69" s="210"/>
    </row>
    <row r="70" spans="1:26" x14ac:dyDescent="0.3">
      <c r="A70" s="210"/>
      <c r="B70" s="210"/>
      <c r="C70" s="210"/>
      <c r="D70" s="210"/>
      <c r="E70" s="210"/>
      <c r="F70" s="210"/>
      <c r="G70" s="210"/>
      <c r="H70" s="210"/>
      <c r="I70" s="210"/>
      <c r="J70" s="210"/>
      <c r="K70" s="210"/>
      <c r="L70" s="210"/>
      <c r="M70" s="210"/>
      <c r="N70" s="210"/>
      <c r="O70" s="210"/>
      <c r="P70" s="210"/>
      <c r="Q70" s="210"/>
      <c r="R70" s="210"/>
      <c r="S70" s="210"/>
      <c r="T70" s="210"/>
      <c r="U70" s="210"/>
      <c r="V70" s="210"/>
      <c r="W70" s="210"/>
      <c r="X70" s="210"/>
      <c r="Y70" s="210"/>
      <c r="Z70" s="210"/>
    </row>
    <row r="71" spans="1:26" x14ac:dyDescent="0.3">
      <c r="A71" s="210"/>
      <c r="B71" s="210"/>
      <c r="C71" s="210"/>
      <c r="D71" s="210"/>
      <c r="E71" s="210"/>
      <c r="F71" s="210"/>
      <c r="G71" s="210"/>
      <c r="H71" s="210"/>
      <c r="I71" s="210"/>
      <c r="J71" s="210"/>
      <c r="K71" s="210"/>
      <c r="L71" s="210"/>
      <c r="M71" s="210"/>
      <c r="N71" s="210"/>
      <c r="O71" s="210"/>
      <c r="P71" s="210"/>
      <c r="Q71" s="210"/>
      <c r="R71" s="210"/>
      <c r="S71" s="210"/>
      <c r="T71" s="210"/>
      <c r="U71" s="210"/>
      <c r="V71" s="210"/>
      <c r="W71" s="210"/>
      <c r="X71" s="210"/>
      <c r="Y71" s="210"/>
      <c r="Z71" s="210"/>
    </row>
    <row r="72" spans="1:26" x14ac:dyDescent="0.3">
      <c r="A72" s="210"/>
      <c r="B72" s="210"/>
      <c r="C72" s="210"/>
      <c r="D72" s="210"/>
      <c r="E72" s="210"/>
      <c r="F72" s="210"/>
      <c r="G72" s="210"/>
      <c r="H72" s="210"/>
      <c r="I72" s="210"/>
      <c r="J72" s="210"/>
      <c r="K72" s="210"/>
      <c r="L72" s="210"/>
      <c r="M72" s="210"/>
      <c r="N72" s="210"/>
      <c r="O72" s="210"/>
      <c r="P72" s="210"/>
      <c r="Q72" s="210"/>
      <c r="R72" s="210"/>
      <c r="S72" s="210"/>
      <c r="T72" s="210"/>
      <c r="U72" s="210"/>
      <c r="V72" s="210"/>
      <c r="W72" s="210"/>
      <c r="X72" s="210"/>
      <c r="Y72" s="210"/>
      <c r="Z72" s="210"/>
    </row>
    <row r="73" spans="1:26" x14ac:dyDescent="0.3">
      <c r="A73" s="210"/>
      <c r="B73" s="210"/>
      <c r="C73" s="210"/>
      <c r="D73" s="210"/>
      <c r="E73" s="210"/>
      <c r="F73" s="210"/>
      <c r="G73" s="210"/>
      <c r="H73" s="210"/>
      <c r="I73" s="210"/>
      <c r="J73" s="210"/>
      <c r="K73" s="210"/>
      <c r="L73" s="210"/>
      <c r="M73" s="210"/>
      <c r="N73" s="210"/>
      <c r="O73" s="210"/>
      <c r="P73" s="210"/>
      <c r="Q73" s="210"/>
      <c r="R73" s="210"/>
      <c r="S73" s="210"/>
      <c r="T73" s="210"/>
      <c r="U73" s="210"/>
      <c r="V73" s="210"/>
      <c r="W73" s="210"/>
      <c r="X73" s="210"/>
      <c r="Y73" s="210"/>
      <c r="Z73" s="210"/>
    </row>
    <row r="74" spans="1:26" x14ac:dyDescent="0.3">
      <c r="A74" s="210"/>
      <c r="B74" s="210"/>
      <c r="C74" s="210"/>
      <c r="D74" s="210"/>
      <c r="E74" s="210"/>
      <c r="F74" s="210"/>
      <c r="G74" s="210"/>
      <c r="H74" s="210"/>
      <c r="I74" s="210"/>
      <c r="J74" s="210"/>
      <c r="K74" s="210"/>
      <c r="L74" s="210"/>
      <c r="M74" s="210"/>
      <c r="N74" s="210"/>
      <c r="O74" s="210"/>
      <c r="P74" s="210"/>
      <c r="Q74" s="210"/>
      <c r="R74" s="210"/>
      <c r="S74" s="210"/>
      <c r="T74" s="210"/>
      <c r="U74" s="210"/>
      <c r="V74" s="210"/>
      <c r="W74" s="210"/>
      <c r="X74" s="210"/>
      <c r="Y74" s="210"/>
      <c r="Z74" s="210"/>
    </row>
    <row r="75" spans="1:26" x14ac:dyDescent="0.3">
      <c r="A75" s="210"/>
      <c r="B75" s="210"/>
      <c r="C75" s="210"/>
      <c r="D75" s="210"/>
      <c r="E75" s="210"/>
      <c r="F75" s="210"/>
      <c r="G75" s="210"/>
      <c r="H75" s="210"/>
      <c r="I75" s="210"/>
      <c r="J75" s="210"/>
      <c r="K75" s="210"/>
      <c r="L75" s="210"/>
      <c r="M75" s="210"/>
      <c r="N75" s="210"/>
      <c r="O75" s="210"/>
      <c r="P75" s="210"/>
      <c r="Q75" s="210"/>
      <c r="R75" s="210"/>
      <c r="S75" s="210"/>
      <c r="T75" s="210"/>
      <c r="U75" s="210"/>
      <c r="V75" s="210"/>
      <c r="W75" s="210"/>
      <c r="X75" s="210"/>
      <c r="Y75" s="210"/>
      <c r="Z75" s="210"/>
    </row>
    <row r="76" spans="1:26" x14ac:dyDescent="0.3">
      <c r="A76" s="210"/>
      <c r="B76" s="210"/>
      <c r="C76" s="210"/>
      <c r="D76" s="210"/>
      <c r="E76" s="210"/>
      <c r="F76" s="210"/>
      <c r="G76" s="210"/>
      <c r="H76" s="210"/>
      <c r="I76" s="210"/>
      <c r="J76" s="210"/>
      <c r="K76" s="210"/>
      <c r="L76" s="210"/>
      <c r="M76" s="210"/>
      <c r="N76" s="210"/>
      <c r="O76" s="210"/>
      <c r="P76" s="210"/>
      <c r="Q76" s="210"/>
      <c r="R76" s="210"/>
      <c r="S76" s="210"/>
      <c r="T76" s="210"/>
      <c r="U76" s="210"/>
      <c r="V76" s="210"/>
      <c r="W76" s="210"/>
      <c r="X76" s="210"/>
      <c r="Y76" s="210"/>
      <c r="Z76" s="210"/>
    </row>
    <row r="77" spans="1:26" x14ac:dyDescent="0.3">
      <c r="A77" s="210"/>
      <c r="B77" s="210"/>
      <c r="C77" s="210"/>
      <c r="D77" s="210"/>
      <c r="E77" s="210"/>
      <c r="F77" s="210"/>
      <c r="G77" s="210"/>
      <c r="H77" s="210"/>
      <c r="I77" s="210"/>
      <c r="J77" s="210"/>
      <c r="K77" s="210"/>
      <c r="L77" s="210"/>
      <c r="M77" s="210"/>
      <c r="N77" s="210"/>
      <c r="O77" s="210"/>
      <c r="P77" s="210"/>
      <c r="Q77" s="210"/>
      <c r="R77" s="210"/>
      <c r="S77" s="210"/>
      <c r="T77" s="210"/>
      <c r="U77" s="210"/>
      <c r="V77" s="210"/>
      <c r="W77" s="210"/>
      <c r="X77" s="210"/>
      <c r="Y77" s="210"/>
      <c r="Z77" s="210"/>
    </row>
    <row r="78" spans="1:26" x14ac:dyDescent="0.3">
      <c r="A78" s="210"/>
      <c r="B78" s="210"/>
      <c r="C78" s="210"/>
      <c r="D78" s="210"/>
      <c r="E78" s="210"/>
      <c r="F78" s="210"/>
      <c r="G78" s="210"/>
      <c r="H78" s="210"/>
      <c r="I78" s="210"/>
      <c r="J78" s="210"/>
      <c r="K78" s="210"/>
      <c r="L78" s="210"/>
      <c r="M78" s="210"/>
      <c r="N78" s="210"/>
      <c r="O78" s="210"/>
      <c r="P78" s="210"/>
      <c r="Q78" s="210"/>
      <c r="R78" s="210"/>
      <c r="S78" s="210"/>
      <c r="T78" s="210"/>
      <c r="U78" s="210"/>
      <c r="V78" s="210"/>
      <c r="W78" s="210"/>
      <c r="X78" s="210"/>
      <c r="Y78" s="210"/>
      <c r="Z78" s="210"/>
    </row>
    <row r="79" spans="1:26" x14ac:dyDescent="0.3">
      <c r="A79" s="210"/>
      <c r="B79" s="210"/>
      <c r="C79" s="210"/>
      <c r="D79" s="210"/>
      <c r="E79" s="210"/>
      <c r="F79" s="210"/>
      <c r="G79" s="210"/>
      <c r="H79" s="210"/>
      <c r="I79" s="210"/>
      <c r="J79" s="210"/>
      <c r="K79" s="210"/>
      <c r="L79" s="210"/>
      <c r="M79" s="210"/>
      <c r="N79" s="210"/>
      <c r="O79" s="210"/>
      <c r="P79" s="210"/>
      <c r="Q79" s="210"/>
      <c r="R79" s="210"/>
      <c r="S79" s="210"/>
      <c r="T79" s="210"/>
      <c r="U79" s="210"/>
      <c r="V79" s="210"/>
      <c r="W79" s="210"/>
      <c r="X79" s="210"/>
      <c r="Y79" s="210"/>
      <c r="Z79" s="210"/>
    </row>
    <row r="80" spans="1:26" x14ac:dyDescent="0.3">
      <c r="A80" s="210"/>
      <c r="B80" s="210"/>
      <c r="C80" s="210"/>
      <c r="D80" s="210"/>
      <c r="E80" s="210"/>
      <c r="F80" s="210"/>
      <c r="G80" s="210"/>
      <c r="H80" s="210"/>
      <c r="I80" s="210"/>
      <c r="J80" s="210"/>
      <c r="K80" s="210"/>
      <c r="L80" s="210"/>
      <c r="M80" s="210"/>
      <c r="N80" s="210"/>
      <c r="O80" s="210"/>
      <c r="P80" s="210"/>
      <c r="Q80" s="210"/>
      <c r="R80" s="210"/>
      <c r="S80" s="210"/>
      <c r="T80" s="210"/>
      <c r="U80" s="210"/>
      <c r="V80" s="210"/>
      <c r="W80" s="210"/>
      <c r="X80" s="210"/>
      <c r="Y80" s="210"/>
      <c r="Z80" s="210"/>
    </row>
    <row r="81" spans="1:26" x14ac:dyDescent="0.3">
      <c r="A81" s="210"/>
      <c r="B81" s="210"/>
      <c r="C81" s="210"/>
      <c r="D81" s="210"/>
      <c r="E81" s="210"/>
      <c r="F81" s="210"/>
      <c r="G81" s="210"/>
      <c r="H81" s="210"/>
      <c r="I81" s="210"/>
      <c r="J81" s="210"/>
      <c r="K81" s="210"/>
      <c r="L81" s="210"/>
      <c r="M81" s="210"/>
      <c r="N81" s="210"/>
      <c r="O81" s="210"/>
      <c r="P81" s="210"/>
      <c r="Q81" s="210"/>
      <c r="R81" s="210"/>
      <c r="S81" s="210"/>
      <c r="T81" s="210"/>
      <c r="U81" s="210"/>
      <c r="V81" s="210"/>
      <c r="W81" s="210"/>
      <c r="X81" s="210"/>
      <c r="Y81" s="210"/>
      <c r="Z81" s="210"/>
    </row>
    <row r="82" spans="1:26" x14ac:dyDescent="0.3">
      <c r="A82" s="210"/>
      <c r="B82" s="210"/>
      <c r="C82" s="210"/>
      <c r="D82" s="210"/>
      <c r="E82" s="210"/>
      <c r="F82" s="210"/>
      <c r="G82" s="210"/>
      <c r="H82" s="210"/>
      <c r="I82" s="210"/>
      <c r="J82" s="210"/>
      <c r="K82" s="210"/>
      <c r="L82" s="210"/>
      <c r="M82" s="210"/>
      <c r="N82" s="210"/>
      <c r="O82" s="210"/>
      <c r="P82" s="210"/>
      <c r="Q82" s="210"/>
      <c r="R82" s="210"/>
      <c r="S82" s="210"/>
      <c r="T82" s="210"/>
      <c r="U82" s="210"/>
      <c r="V82" s="210"/>
      <c r="W82" s="210"/>
      <c r="X82" s="210"/>
      <c r="Y82" s="210"/>
      <c r="Z82" s="210"/>
    </row>
    <row r="83" spans="1:26" x14ac:dyDescent="0.3">
      <c r="A83" s="210"/>
      <c r="B83" s="210"/>
      <c r="C83" s="210"/>
      <c r="D83" s="210"/>
      <c r="E83" s="210"/>
      <c r="F83" s="210"/>
      <c r="G83" s="210"/>
      <c r="H83" s="210"/>
      <c r="I83" s="210"/>
      <c r="J83" s="210"/>
      <c r="K83" s="210"/>
      <c r="L83" s="210"/>
      <c r="M83" s="210"/>
      <c r="N83" s="210"/>
      <c r="O83" s="210"/>
      <c r="P83" s="210"/>
      <c r="Q83" s="210"/>
      <c r="R83" s="210"/>
      <c r="S83" s="210"/>
      <c r="T83" s="210"/>
      <c r="U83" s="210"/>
      <c r="V83" s="210"/>
      <c r="W83" s="210"/>
      <c r="X83" s="210"/>
      <c r="Y83" s="210"/>
      <c r="Z83" s="210"/>
    </row>
    <row r="84" spans="1:26" x14ac:dyDescent="0.3">
      <c r="A84" s="210"/>
      <c r="B84" s="210"/>
      <c r="C84" s="210"/>
      <c r="D84" s="210"/>
      <c r="E84" s="210"/>
      <c r="F84" s="210"/>
      <c r="G84" s="210"/>
      <c r="H84" s="210"/>
      <c r="I84" s="210"/>
      <c r="J84" s="210"/>
      <c r="K84" s="210"/>
      <c r="L84" s="210"/>
      <c r="M84" s="210"/>
      <c r="N84" s="210"/>
      <c r="O84" s="210"/>
      <c r="P84" s="210"/>
      <c r="Q84" s="210"/>
      <c r="R84" s="210"/>
      <c r="S84" s="210"/>
      <c r="T84" s="210"/>
      <c r="U84" s="210"/>
      <c r="V84" s="210"/>
      <c r="W84" s="210"/>
      <c r="X84" s="210"/>
      <c r="Y84" s="210"/>
      <c r="Z84" s="210"/>
    </row>
    <row r="85" spans="1:26" x14ac:dyDescent="0.3">
      <c r="A85" s="210"/>
      <c r="B85" s="210"/>
      <c r="C85" s="210"/>
      <c r="D85" s="210"/>
      <c r="E85" s="210"/>
      <c r="F85" s="210"/>
      <c r="G85" s="210"/>
      <c r="H85" s="210"/>
      <c r="I85" s="210"/>
      <c r="J85" s="210"/>
      <c r="K85" s="210"/>
      <c r="L85" s="210"/>
      <c r="M85" s="210"/>
      <c r="N85" s="210"/>
      <c r="O85" s="210"/>
      <c r="P85" s="210"/>
      <c r="Q85" s="210"/>
      <c r="R85" s="210"/>
      <c r="S85" s="210"/>
      <c r="T85" s="210"/>
      <c r="U85" s="210"/>
      <c r="V85" s="210"/>
      <c r="W85" s="210"/>
      <c r="X85" s="210"/>
      <c r="Y85" s="210"/>
      <c r="Z85" s="210"/>
    </row>
    <row r="86" spans="1:26" x14ac:dyDescent="0.3">
      <c r="A86" s="210"/>
      <c r="B86" s="210"/>
      <c r="C86" s="210"/>
      <c r="D86" s="210"/>
      <c r="E86" s="210"/>
      <c r="F86" s="210"/>
      <c r="G86" s="210"/>
      <c r="H86" s="210"/>
      <c r="I86" s="210"/>
      <c r="J86" s="210"/>
      <c r="K86" s="210"/>
      <c r="L86" s="210"/>
      <c r="M86" s="210"/>
      <c r="N86" s="210"/>
      <c r="O86" s="210"/>
      <c r="P86" s="210"/>
      <c r="Q86" s="210"/>
      <c r="R86" s="210"/>
      <c r="S86" s="210"/>
      <c r="T86" s="210"/>
      <c r="U86" s="210"/>
      <c r="V86" s="210"/>
      <c r="W86" s="210"/>
      <c r="X86" s="210"/>
      <c r="Y86" s="210"/>
      <c r="Z86" s="210"/>
    </row>
    <row r="87" spans="1:26" x14ac:dyDescent="0.3">
      <c r="A87" s="210"/>
      <c r="B87" s="210"/>
      <c r="C87" s="210"/>
      <c r="D87" s="210"/>
      <c r="E87" s="210"/>
      <c r="F87" s="210"/>
      <c r="G87" s="210"/>
      <c r="H87" s="210"/>
      <c r="I87" s="210"/>
      <c r="J87" s="210"/>
      <c r="K87" s="210"/>
      <c r="L87" s="210"/>
      <c r="M87" s="210"/>
      <c r="N87" s="210"/>
      <c r="O87" s="210"/>
      <c r="P87" s="210"/>
      <c r="Q87" s="210"/>
      <c r="R87" s="210"/>
      <c r="S87" s="210"/>
      <c r="T87" s="210"/>
      <c r="U87" s="210"/>
      <c r="V87" s="210"/>
      <c r="W87" s="210"/>
      <c r="X87" s="210"/>
      <c r="Y87" s="210"/>
      <c r="Z87" s="210"/>
    </row>
    <row r="88" spans="1:26" x14ac:dyDescent="0.3">
      <c r="A88" s="210"/>
      <c r="B88" s="210"/>
      <c r="C88" s="210"/>
      <c r="D88" s="210"/>
      <c r="E88" s="210"/>
      <c r="F88" s="210"/>
      <c r="G88" s="210"/>
      <c r="H88" s="210"/>
      <c r="I88" s="210"/>
      <c r="J88" s="210"/>
      <c r="K88" s="210"/>
      <c r="L88" s="210"/>
      <c r="M88" s="210"/>
      <c r="N88" s="210"/>
      <c r="O88" s="210"/>
      <c r="P88" s="210"/>
      <c r="Q88" s="210"/>
      <c r="R88" s="210"/>
      <c r="S88" s="210"/>
      <c r="T88" s="210"/>
      <c r="U88" s="210"/>
      <c r="V88" s="210"/>
      <c r="W88" s="210"/>
      <c r="X88" s="210"/>
      <c r="Y88" s="210"/>
      <c r="Z88" s="210"/>
    </row>
    <row r="89" spans="1:26" x14ac:dyDescent="0.3">
      <c r="A89" s="210"/>
      <c r="B89" s="210"/>
      <c r="C89" s="210"/>
      <c r="D89" s="210"/>
      <c r="E89" s="210"/>
      <c r="F89" s="210"/>
      <c r="G89" s="210"/>
      <c r="H89" s="210"/>
      <c r="I89" s="210"/>
      <c r="J89" s="210"/>
      <c r="K89" s="210"/>
      <c r="L89" s="210"/>
      <c r="M89" s="210"/>
      <c r="N89" s="210"/>
      <c r="O89" s="210"/>
      <c r="P89" s="210"/>
      <c r="Q89" s="210"/>
      <c r="R89" s="210"/>
      <c r="S89" s="210"/>
      <c r="T89" s="210"/>
      <c r="U89" s="210"/>
      <c r="V89" s="210"/>
      <c r="W89" s="210"/>
      <c r="X89" s="210"/>
      <c r="Y89" s="210"/>
      <c r="Z89" s="210"/>
    </row>
    <row r="90" spans="1:26" x14ac:dyDescent="0.3">
      <c r="A90" s="210"/>
      <c r="B90" s="210"/>
      <c r="C90" s="210"/>
      <c r="D90" s="210"/>
      <c r="E90" s="210"/>
      <c r="F90" s="210"/>
      <c r="G90" s="210"/>
      <c r="H90" s="210"/>
      <c r="I90" s="210"/>
      <c r="J90" s="210"/>
      <c r="K90" s="210"/>
      <c r="L90" s="210"/>
      <c r="M90" s="210"/>
      <c r="N90" s="210"/>
      <c r="O90" s="210"/>
      <c r="P90" s="210"/>
      <c r="Q90" s="210"/>
      <c r="R90" s="210"/>
      <c r="S90" s="210"/>
      <c r="T90" s="210"/>
      <c r="U90" s="210"/>
      <c r="V90" s="210"/>
      <c r="W90" s="210"/>
      <c r="X90" s="210"/>
      <c r="Y90" s="210"/>
      <c r="Z90" s="210"/>
    </row>
    <row r="91" spans="1:26" x14ac:dyDescent="0.3">
      <c r="A91" s="210"/>
      <c r="B91" s="210"/>
      <c r="C91" s="210"/>
      <c r="D91" s="210"/>
      <c r="E91" s="210"/>
      <c r="F91" s="210"/>
      <c r="G91" s="210"/>
      <c r="H91" s="210"/>
      <c r="I91" s="210"/>
      <c r="J91" s="210"/>
      <c r="K91" s="210"/>
      <c r="L91" s="210"/>
      <c r="M91" s="210"/>
      <c r="N91" s="210"/>
      <c r="O91" s="210"/>
      <c r="P91" s="210"/>
      <c r="Q91" s="210"/>
      <c r="R91" s="210"/>
      <c r="S91" s="210"/>
      <c r="T91" s="210"/>
      <c r="U91" s="210"/>
      <c r="V91" s="210"/>
      <c r="W91" s="210"/>
      <c r="X91" s="210"/>
      <c r="Y91" s="210"/>
      <c r="Z91" s="210"/>
    </row>
    <row r="92" spans="1:26" x14ac:dyDescent="0.3">
      <c r="A92" s="210"/>
      <c r="B92" s="210"/>
      <c r="C92" s="210"/>
      <c r="D92" s="210"/>
      <c r="E92" s="210"/>
      <c r="F92" s="210"/>
      <c r="G92" s="210"/>
      <c r="H92" s="210"/>
      <c r="I92" s="210"/>
      <c r="J92" s="210"/>
      <c r="K92" s="210"/>
      <c r="L92" s="210"/>
      <c r="M92" s="210"/>
      <c r="N92" s="210"/>
      <c r="O92" s="210"/>
      <c r="P92" s="210"/>
      <c r="Q92" s="210"/>
      <c r="R92" s="210"/>
      <c r="S92" s="210"/>
      <c r="T92" s="210"/>
      <c r="U92" s="210"/>
      <c r="V92" s="210"/>
      <c r="W92" s="210"/>
      <c r="X92" s="210"/>
      <c r="Y92" s="210"/>
      <c r="Z92" s="210"/>
    </row>
    <row r="93" spans="1:26" x14ac:dyDescent="0.3">
      <c r="A93" s="210"/>
      <c r="B93" s="210"/>
      <c r="C93" s="210"/>
      <c r="D93" s="210"/>
      <c r="E93" s="210"/>
      <c r="F93" s="210"/>
      <c r="G93" s="210"/>
      <c r="H93" s="210"/>
      <c r="I93" s="210"/>
      <c r="J93" s="210"/>
      <c r="K93" s="210"/>
      <c r="L93" s="210"/>
      <c r="M93" s="210"/>
      <c r="N93" s="210"/>
      <c r="O93" s="210"/>
      <c r="P93" s="210"/>
      <c r="Q93" s="210"/>
      <c r="R93" s="210"/>
      <c r="S93" s="210"/>
      <c r="T93" s="210"/>
      <c r="U93" s="210"/>
      <c r="V93" s="210"/>
      <c r="W93" s="210"/>
      <c r="X93" s="210"/>
      <c r="Y93" s="210"/>
      <c r="Z93" s="210"/>
    </row>
    <row r="94" spans="1:26" x14ac:dyDescent="0.3">
      <c r="A94" s="210"/>
      <c r="B94" s="210"/>
      <c r="C94" s="210"/>
      <c r="D94" s="210"/>
      <c r="E94" s="210"/>
      <c r="F94" s="210"/>
      <c r="G94" s="210"/>
      <c r="H94" s="210"/>
      <c r="I94" s="210"/>
      <c r="J94" s="210"/>
      <c r="K94" s="210"/>
      <c r="L94" s="210"/>
      <c r="M94" s="210"/>
      <c r="N94" s="210"/>
      <c r="O94" s="210"/>
      <c r="P94" s="210"/>
      <c r="Q94" s="210"/>
      <c r="R94" s="210"/>
      <c r="S94" s="210"/>
      <c r="T94" s="210"/>
      <c r="U94" s="210"/>
      <c r="V94" s="210"/>
      <c r="W94" s="210"/>
      <c r="X94" s="210"/>
      <c r="Y94" s="210"/>
      <c r="Z94" s="210"/>
    </row>
    <row r="95" spans="1:26" x14ac:dyDescent="0.3">
      <c r="A95" s="210"/>
      <c r="B95" s="210"/>
      <c r="C95" s="210"/>
      <c r="D95" s="210"/>
      <c r="E95" s="210"/>
      <c r="F95" s="210"/>
      <c r="G95" s="210"/>
      <c r="H95" s="210"/>
      <c r="I95" s="210"/>
      <c r="J95" s="210"/>
      <c r="K95" s="210"/>
      <c r="L95" s="210"/>
      <c r="M95" s="210"/>
      <c r="N95" s="210"/>
      <c r="O95" s="210"/>
      <c r="P95" s="210"/>
      <c r="Q95" s="210"/>
      <c r="R95" s="210"/>
      <c r="S95" s="210"/>
      <c r="T95" s="210"/>
      <c r="U95" s="210"/>
      <c r="V95" s="210"/>
      <c r="W95" s="210"/>
      <c r="X95" s="210"/>
      <c r="Y95" s="210"/>
      <c r="Z95" s="210"/>
    </row>
    <row r="96" spans="1:26" x14ac:dyDescent="0.3">
      <c r="A96" s="210"/>
      <c r="B96" s="210"/>
      <c r="C96" s="210"/>
      <c r="D96" s="210"/>
      <c r="E96" s="210"/>
      <c r="F96" s="210"/>
      <c r="G96" s="210"/>
      <c r="H96" s="210"/>
      <c r="I96" s="210"/>
      <c r="J96" s="210"/>
      <c r="K96" s="210"/>
      <c r="L96" s="210"/>
      <c r="M96" s="210"/>
      <c r="N96" s="210"/>
      <c r="O96" s="210"/>
      <c r="P96" s="210"/>
      <c r="Q96" s="210"/>
      <c r="R96" s="210"/>
      <c r="S96" s="210"/>
      <c r="T96" s="210"/>
      <c r="U96" s="210"/>
      <c r="V96" s="210"/>
      <c r="W96" s="210"/>
      <c r="X96" s="210"/>
      <c r="Y96" s="210"/>
      <c r="Z96" s="210"/>
    </row>
    <row r="97" spans="1:26" x14ac:dyDescent="0.3">
      <c r="A97" s="210"/>
      <c r="B97" s="210"/>
      <c r="C97" s="210"/>
      <c r="D97" s="210"/>
      <c r="E97" s="210"/>
      <c r="F97" s="210"/>
      <c r="G97" s="210"/>
      <c r="H97" s="210"/>
      <c r="I97" s="210"/>
      <c r="J97" s="210"/>
      <c r="K97" s="210"/>
      <c r="L97" s="210"/>
      <c r="M97" s="210"/>
      <c r="N97" s="210"/>
      <c r="O97" s="210"/>
      <c r="P97" s="210"/>
      <c r="Q97" s="210"/>
      <c r="R97" s="210"/>
      <c r="S97" s="210"/>
      <c r="T97" s="210"/>
      <c r="U97" s="210"/>
      <c r="V97" s="210"/>
      <c r="W97" s="210"/>
      <c r="X97" s="210"/>
      <c r="Y97" s="210"/>
      <c r="Z97" s="210"/>
    </row>
    <row r="98" spans="1:26" x14ac:dyDescent="0.3">
      <c r="A98" s="210"/>
      <c r="B98" s="210"/>
      <c r="C98" s="210"/>
      <c r="D98" s="210"/>
      <c r="E98" s="210"/>
      <c r="F98" s="210"/>
      <c r="G98" s="210"/>
      <c r="H98" s="210"/>
      <c r="I98" s="210"/>
      <c r="J98" s="210"/>
      <c r="K98" s="210"/>
      <c r="L98" s="210"/>
      <c r="M98" s="210"/>
      <c r="N98" s="210"/>
      <c r="O98" s="210"/>
      <c r="P98" s="210"/>
      <c r="Q98" s="210"/>
      <c r="R98" s="210"/>
      <c r="S98" s="210"/>
      <c r="T98" s="210"/>
      <c r="U98" s="210"/>
      <c r="V98" s="210"/>
      <c r="W98" s="210"/>
      <c r="X98" s="210"/>
      <c r="Y98" s="210"/>
      <c r="Z98" s="210"/>
    </row>
    <row r="99" spans="1:26" x14ac:dyDescent="0.3">
      <c r="A99" s="210"/>
      <c r="B99" s="210"/>
      <c r="C99" s="210"/>
      <c r="D99" s="210"/>
      <c r="E99" s="210"/>
      <c r="F99" s="210"/>
      <c r="G99" s="210"/>
      <c r="H99" s="210"/>
      <c r="I99" s="210"/>
      <c r="J99" s="210"/>
      <c r="K99" s="210"/>
      <c r="L99" s="210"/>
      <c r="M99" s="210"/>
      <c r="N99" s="210"/>
      <c r="O99" s="210"/>
      <c r="P99" s="210"/>
      <c r="Q99" s="210"/>
      <c r="R99" s="210"/>
      <c r="S99" s="210"/>
      <c r="T99" s="210"/>
      <c r="U99" s="210"/>
      <c r="V99" s="210"/>
      <c r="W99" s="210"/>
      <c r="X99" s="210"/>
      <c r="Y99" s="210"/>
      <c r="Z99" s="210"/>
    </row>
    <row r="100" spans="1:26" x14ac:dyDescent="0.3">
      <c r="A100" s="210"/>
      <c r="B100" s="210"/>
      <c r="C100" s="210"/>
      <c r="D100" s="210"/>
      <c r="E100" s="210"/>
      <c r="F100" s="210"/>
      <c r="G100" s="210"/>
      <c r="H100" s="210"/>
      <c r="I100" s="210"/>
      <c r="J100" s="210"/>
      <c r="K100" s="210"/>
      <c r="L100" s="210"/>
      <c r="M100" s="210"/>
      <c r="N100" s="210"/>
      <c r="O100" s="210"/>
      <c r="P100" s="210"/>
      <c r="Q100" s="210"/>
      <c r="R100" s="210"/>
      <c r="S100" s="210"/>
      <c r="T100" s="210"/>
      <c r="U100" s="210"/>
      <c r="V100" s="210"/>
      <c r="W100" s="210"/>
      <c r="X100" s="210"/>
      <c r="Y100" s="210"/>
      <c r="Z100" s="210"/>
    </row>
  </sheetData>
  <sheetProtection algorithmName="SHA-512" hashValue="ZyLBj+ubHE9b475x6QUDrTK6+AUsBkux8YG9jx+DehR9a/JD8KfJ5RnqlarnoSWj9tElSvUKFHgsgbKOgSYz1A==" saltValue="INfpHgmA8cAJr+jwQknm+w==" spinCount="100000" sheet="1" objects="1" scenarios="1"/>
  <mergeCells count="7">
    <mergeCell ref="B19:C19"/>
    <mergeCell ref="B3:C3"/>
    <mergeCell ref="B4:C4"/>
    <mergeCell ref="B7:C7"/>
    <mergeCell ref="B10:C10"/>
    <mergeCell ref="B12:C12"/>
    <mergeCell ref="B18:C18"/>
  </mergeCells>
  <hyperlinks>
    <hyperlink ref="C6" r:id="rId1" xr:uid="{F462CA16-7005-43AD-B3AF-F64B2DCFA163}"/>
    <hyperlink ref="C9" r:id="rId2" xr:uid="{6AB3C43C-DA3D-42D5-A3DC-13330EEE88E8}"/>
    <hyperlink ref="B10:C10" r:id="rId3" display="  •  Florida Retirement System (FRS) – See the FRS calculation tool with the updated FRS rates for each position class (https://flccoc.org/clerks-budget/):" xr:uid="{60F80C15-C26A-47A4-A8F2-2F018671DD54}"/>
    <hyperlink ref="B19:C19" r:id="rId4" display="  •  Allowable expenditures – See the DFS allowable expenditures document published in 2021 as a reference: flccoc.org/uploads/2021/DFS-allowable-and-unallowable-expenditures.pdf." xr:uid="{7886E31C-367F-45A8-BC97-E26D6576CF91}"/>
  </hyperlinks>
  <printOptions horizontalCentered="1"/>
  <pageMargins left="0.45" right="0.45" top="0.75" bottom="0.5" header="0.3" footer="0.3"/>
  <pageSetup scale="27" orientation="landscape" r:id="rId5"/>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31EA1-8234-45D6-AAC0-F302FC5FC835}">
  <sheetPr>
    <pageSetUpPr fitToPage="1"/>
  </sheetPr>
  <dimension ref="A1:D38"/>
  <sheetViews>
    <sheetView zoomScale="75" zoomScaleNormal="75" zoomScaleSheetLayoutView="100" zoomScalePageLayoutView="75" workbookViewId="0">
      <selection activeCell="C5" sqref="C5"/>
    </sheetView>
  </sheetViews>
  <sheetFormatPr defaultColWidth="8" defaultRowHeight="15.75" x14ac:dyDescent="0.25"/>
  <cols>
    <col min="1" max="1" width="4.375" style="110" customWidth="1"/>
    <col min="2" max="2" width="31.5" style="110" customWidth="1"/>
    <col min="3" max="3" width="31.5" style="111" customWidth="1"/>
    <col min="4" max="4" width="30.25" style="110" customWidth="1"/>
    <col min="5" max="16384" width="8" style="110"/>
  </cols>
  <sheetData>
    <row r="1" spans="1:4" ht="19.5" x14ac:dyDescent="0.25">
      <c r="A1" s="109" t="s">
        <v>222</v>
      </c>
      <c r="B1" s="109"/>
      <c r="C1" s="109"/>
    </row>
    <row r="2" spans="1:4" ht="19.5" x14ac:dyDescent="0.25">
      <c r="A2" s="109" t="str">
        <f>"County Fiscal Year "&amp;ReportInfoBasic!$N$2&amp;"-"&amp;(ReportInfoBasic!$N$2+1)</f>
        <v>County Fiscal Year 2026-2027</v>
      </c>
      <c r="B2" s="109"/>
      <c r="C2" s="109"/>
    </row>
    <row r="3" spans="1:4" ht="15.75" customHeight="1" x14ac:dyDescent="0.25"/>
    <row r="4" spans="1:4" ht="15.75" customHeight="1" x14ac:dyDescent="0.25"/>
    <row r="5" spans="1:4" s="115" customFormat="1" ht="21" customHeight="1" x14ac:dyDescent="0.25">
      <c r="A5" s="112"/>
      <c r="B5" s="113" t="s">
        <v>81</v>
      </c>
      <c r="C5" s="92"/>
      <c r="D5" s="114" t="s">
        <v>221</v>
      </c>
    </row>
    <row r="6" spans="1:4" s="115" customFormat="1" ht="21" customHeight="1" x14ac:dyDescent="0.25">
      <c r="A6" s="112"/>
      <c r="B6" s="113" t="s">
        <v>82</v>
      </c>
      <c r="C6" s="93"/>
      <c r="D6" s="114"/>
    </row>
    <row r="7" spans="1:4" s="115" customFormat="1" ht="21" customHeight="1" x14ac:dyDescent="0.25">
      <c r="A7" s="112"/>
      <c r="B7" s="113" t="s">
        <v>105</v>
      </c>
      <c r="C7" s="108"/>
    </row>
    <row r="8" spans="1:4" s="115" customFormat="1" ht="16.5" x14ac:dyDescent="0.25">
      <c r="A8" s="112"/>
      <c r="B8" s="116"/>
      <c r="D8" s="117"/>
    </row>
    <row r="9" spans="1:4" s="115" customFormat="1" ht="19.5" x14ac:dyDescent="0.25">
      <c r="A9" s="112"/>
      <c r="B9" s="113" t="s">
        <v>200</v>
      </c>
      <c r="C9" s="139"/>
    </row>
    <row r="10" spans="1:4" s="115" customFormat="1" ht="16.5" x14ac:dyDescent="0.25">
      <c r="A10" s="112"/>
      <c r="C10" s="116"/>
    </row>
    <row r="11" spans="1:4" s="115" customFormat="1" ht="16.5" x14ac:dyDescent="0.25">
      <c r="A11" s="112"/>
      <c r="C11" s="116"/>
    </row>
    <row r="12" spans="1:4" s="115" customFormat="1" ht="20.25" thickBot="1" x14ac:dyDescent="0.3">
      <c r="A12" s="118" t="str">
        <f>"CFY "&amp;ReportInfoBasic!$N$2&amp;"-"&amp;(ReportInfoBasic!$N$2-1999)&amp;" Fine and Forfeiture Trust Fund Projection"</f>
        <v>CFY 2026-27 Fine and Forfeiture Trust Fund Projection</v>
      </c>
      <c r="B12" s="118"/>
      <c r="C12" s="118"/>
    </row>
    <row r="13" spans="1:4" s="119" customFormat="1" ht="17.25" thickBot="1" x14ac:dyDescent="0.3">
      <c r="C13" s="120"/>
      <c r="D13" s="199" t="s">
        <v>205</v>
      </c>
    </row>
    <row r="14" spans="1:4" ht="45" customHeight="1" x14ac:dyDescent="0.25">
      <c r="A14" s="119"/>
      <c r="B14" s="121" t="s">
        <v>201</v>
      </c>
      <c r="C14" s="122"/>
      <c r="D14" s="88"/>
    </row>
    <row r="15" spans="1:4" ht="45" customHeight="1" thickBot="1" x14ac:dyDescent="0.3">
      <c r="A15" s="119"/>
      <c r="B15" s="191" t="s">
        <v>188</v>
      </c>
      <c r="C15" s="192"/>
      <c r="D15" s="89"/>
    </row>
    <row r="16" spans="1:4" ht="30" customHeight="1" thickTop="1" thickBot="1" x14ac:dyDescent="0.3">
      <c r="A16" s="193" t="s">
        <v>203</v>
      </c>
      <c r="B16" s="194"/>
      <c r="C16" s="195"/>
      <c r="D16" s="190">
        <f>SUM(D14:D15)</f>
        <v>0</v>
      </c>
    </row>
    <row r="17" spans="1:4" ht="16.5" thickBot="1" x14ac:dyDescent="0.3">
      <c r="A17" s="123"/>
    </row>
    <row r="18" spans="1:4" s="123" customFormat="1" ht="30" customHeight="1" x14ac:dyDescent="0.25">
      <c r="B18" s="124" t="s">
        <v>189</v>
      </c>
      <c r="C18" s="94"/>
      <c r="D18" s="95"/>
    </row>
    <row r="19" spans="1:4" s="123" customFormat="1" ht="30" customHeight="1" thickBot="1" x14ac:dyDescent="0.3">
      <c r="A19" s="125"/>
      <c r="B19" s="124"/>
      <c r="C19" s="96"/>
      <c r="D19" s="97"/>
    </row>
    <row r="20" spans="1:4" s="126" customFormat="1" ht="16.5" x14ac:dyDescent="0.3"/>
    <row r="21" spans="1:4" s="126" customFormat="1" ht="16.5" x14ac:dyDescent="0.3"/>
    <row r="22" spans="1:4" s="126" customFormat="1" ht="20.25" thickBot="1" x14ac:dyDescent="0.35">
      <c r="A22" s="118" t="str">
        <f>"CFY "&amp;ReportInfoBasic!$N$2&amp;"-"&amp;(ReportInfoBasic!$N$2-1999)&amp;" Collections to General Revenue Projection"</f>
        <v>CFY 2026-27 Collections to General Revenue Projection</v>
      </c>
      <c r="B22" s="118"/>
      <c r="C22" s="118"/>
    </row>
    <row r="23" spans="1:4" s="119" customFormat="1" ht="17.25" thickBot="1" x14ac:dyDescent="0.3">
      <c r="A23" s="120"/>
      <c r="B23" s="120"/>
      <c r="D23" s="199" t="s">
        <v>205</v>
      </c>
    </row>
    <row r="24" spans="1:4" ht="45" customHeight="1" x14ac:dyDescent="0.25">
      <c r="A24" s="127">
        <v>1</v>
      </c>
      <c r="B24" s="128" t="s">
        <v>190</v>
      </c>
      <c r="C24" s="129" t="s">
        <v>191</v>
      </c>
      <c r="D24" s="88"/>
    </row>
    <row r="25" spans="1:4" ht="45" customHeight="1" x14ac:dyDescent="0.25">
      <c r="A25" s="119"/>
      <c r="B25" s="130" t="s">
        <v>192</v>
      </c>
      <c r="C25" s="131" t="s">
        <v>193</v>
      </c>
      <c r="D25" s="90"/>
    </row>
    <row r="26" spans="1:4" ht="45" customHeight="1" x14ac:dyDescent="0.25">
      <c r="A26" s="119"/>
      <c r="B26" s="132" t="s">
        <v>194</v>
      </c>
      <c r="C26" s="131" t="s">
        <v>195</v>
      </c>
      <c r="D26" s="91"/>
    </row>
    <row r="27" spans="1:4" ht="45" customHeight="1" thickBot="1" x14ac:dyDescent="0.3">
      <c r="A27" s="119"/>
      <c r="B27" s="133" t="s">
        <v>196</v>
      </c>
      <c r="C27" s="134" t="s">
        <v>197</v>
      </c>
      <c r="D27" s="89"/>
    </row>
    <row r="28" spans="1:4" ht="30" customHeight="1" thickTop="1" thickBot="1" x14ac:dyDescent="0.3">
      <c r="A28" s="196" t="s">
        <v>204</v>
      </c>
      <c r="B28" s="197"/>
      <c r="C28" s="198"/>
      <c r="D28" s="190">
        <f>SUM(D24:D27)</f>
        <v>0</v>
      </c>
    </row>
    <row r="29" spans="1:4" ht="16.5" thickBot="1" x14ac:dyDescent="0.3">
      <c r="A29" s="123"/>
    </row>
    <row r="30" spans="1:4" ht="30" customHeight="1" x14ac:dyDescent="0.25">
      <c r="A30" s="135"/>
      <c r="B30" s="124" t="s">
        <v>198</v>
      </c>
      <c r="C30" s="94"/>
      <c r="D30" s="95"/>
    </row>
    <row r="31" spans="1:4" ht="30" customHeight="1" thickBot="1" x14ac:dyDescent="0.3">
      <c r="A31" s="136"/>
      <c r="B31" s="124"/>
      <c r="C31" s="96"/>
      <c r="D31" s="97"/>
    </row>
    <row r="32" spans="1:4" x14ac:dyDescent="0.25">
      <c r="C32" s="110"/>
    </row>
    <row r="33" spans="1:4" x14ac:dyDescent="0.25">
      <c r="C33" s="110"/>
    </row>
    <row r="34" spans="1:4" x14ac:dyDescent="0.25">
      <c r="A34" s="137" t="s">
        <v>199</v>
      </c>
      <c r="B34" s="137"/>
    </row>
    <row r="35" spans="1:4" ht="52.5" customHeight="1" x14ac:dyDescent="0.25">
      <c r="A35" s="138" t="s">
        <v>202</v>
      </c>
      <c r="B35" s="138"/>
      <c r="C35" s="138"/>
      <c r="D35" s="138"/>
    </row>
    <row r="36" spans="1:4" ht="33.75" customHeight="1" x14ac:dyDescent="0.25">
      <c r="A36" s="138" t="str">
        <f>"2. The ''Projection as of Date'' in cell C9 must be a single date between 4/1/"&amp;ReportInfoBasic!$N$2&amp;" and 6/1/"&amp;ReportInfoBasic!$N$2&amp;" for the annual Budget Issues submission. Example: 5/31/"&amp;ReportInfoBasic!$N$2&amp;"."</f>
        <v>2. The ''Projection as of Date'' in cell C9 must be a single date between 4/1/2026 and 6/1/2026 for the annual Budget Issues submission. Example: 5/31/2026.</v>
      </c>
      <c r="B36" s="138"/>
      <c r="C36" s="138"/>
      <c r="D36" s="138"/>
    </row>
    <row r="37" spans="1:4" ht="32.25" customHeight="1" x14ac:dyDescent="0.25">
      <c r="A37" s="138" t="s">
        <v>206</v>
      </c>
      <c r="B37" s="138"/>
      <c r="C37" s="138"/>
      <c r="D37" s="138"/>
    </row>
    <row r="38" spans="1:4" ht="51" customHeight="1" x14ac:dyDescent="0.25">
      <c r="A38" s="138" t="s">
        <v>210</v>
      </c>
      <c r="B38" s="138"/>
      <c r="C38" s="138"/>
      <c r="D38" s="138"/>
    </row>
  </sheetData>
  <sheetProtection algorithmName="SHA-512" hashValue="KCq4zftLp+XTqYVIIGRWsCOnOy7mYZYc2uy0C9yFW1gkYFs88OQWT8on7XmmIpstTUzTwELcdXZVryihMqJHnw==" saltValue="yEO+G57ITWtaP9vCNmhutw==" spinCount="100000" sheet="1" objects="1" scenarios="1" selectLockedCells="1"/>
  <mergeCells count="18">
    <mergeCell ref="A1:C1"/>
    <mergeCell ref="A2:C2"/>
    <mergeCell ref="A37:D37"/>
    <mergeCell ref="A38:D38"/>
    <mergeCell ref="A34:B34"/>
    <mergeCell ref="D5:D6"/>
    <mergeCell ref="A35:D35"/>
    <mergeCell ref="B30:B31"/>
    <mergeCell ref="B18:B19"/>
    <mergeCell ref="A36:D36"/>
    <mergeCell ref="C18:D19"/>
    <mergeCell ref="A22:C22"/>
    <mergeCell ref="A28:C28"/>
    <mergeCell ref="C30:D31"/>
    <mergeCell ref="A12:C12"/>
    <mergeCell ref="B14:C14"/>
    <mergeCell ref="B15:C15"/>
    <mergeCell ref="A16:C16"/>
  </mergeCells>
  <dataValidations count="1">
    <dataValidation type="date" allowBlank="1" showInputMessage="1" showErrorMessage="1" promptTitle="Date Range" prompt="The Revenue Projection date must be a single date between May 1 and November 30 as described in Note 2." sqref="C9" xr:uid="{6715E035-DF91-4D3F-8E55-FA5CE118ACE6}">
      <formula1>45778</formula1>
      <formula2>45991</formula2>
    </dataValidation>
  </dataValidations>
  <printOptions horizontalCentered="1"/>
  <pageMargins left="0.25" right="0.25" top="1" bottom="1" header="0.25" footer="0.25"/>
  <pageSetup scale="49" fitToHeight="0" orientation="landscape" r:id="rId1"/>
  <headerFooter>
    <oddFooter>&amp;L&amp;"Franklin Gothic Demi,Regular"&amp;8&amp;K03+000&amp;F</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promptTitle="USE the LIST" prompt="Select Your County Name FROM the Dropdown List ONLY." xr:uid="{6FBD92BD-8116-4E9B-94A3-860366529690}">
          <x14:formula1>
            <xm:f>Lookup!$D$2:$D$68</xm:f>
          </x14:formula1>
          <xm:sqref>C5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C3A0A6F-E069-4B67-9C08-3DD63861D923}">
  <sheetPr codeName="Sheet2">
    <pageSetUpPr fitToPage="1"/>
  </sheetPr>
  <dimension ref="A1:N49"/>
  <sheetViews>
    <sheetView zoomScaleNormal="100" workbookViewId="0">
      <selection activeCell="G4" sqref="G4"/>
    </sheetView>
  </sheetViews>
  <sheetFormatPr defaultRowHeight="16.5" x14ac:dyDescent="0.3"/>
  <cols>
    <col min="1" max="1" width="3.625" style="146" customWidth="1"/>
    <col min="2" max="2" width="13.625" style="146" customWidth="1"/>
    <col min="3" max="14" width="15.625" style="146" customWidth="1"/>
    <col min="15" max="16384" width="9" style="146"/>
  </cols>
  <sheetData>
    <row r="1" spans="1:14" s="143" customFormat="1" ht="19.5" x14ac:dyDescent="0.35">
      <c r="A1" s="140" t="s">
        <v>223</v>
      </c>
      <c r="B1" s="140"/>
      <c r="C1" s="140"/>
      <c r="D1" s="140"/>
      <c r="E1" s="140"/>
      <c r="F1" s="141"/>
      <c r="G1" s="141"/>
      <c r="H1" s="141"/>
      <c r="I1" s="141"/>
      <c r="J1" s="142"/>
    </row>
    <row r="2" spans="1:14" s="143" customFormat="1" ht="19.5" x14ac:dyDescent="0.35">
      <c r="A2" s="140" t="str">
        <f>"County Fiscal Year "&amp;ReportInfoBasic!$N$2&amp;"-"&amp;(ReportInfoBasic!$N$2+1)</f>
        <v>County Fiscal Year 2026-2027</v>
      </c>
      <c r="B2" s="140"/>
      <c r="C2" s="140"/>
      <c r="D2" s="140"/>
      <c r="E2" s="140"/>
      <c r="F2" s="141"/>
      <c r="G2" s="141"/>
      <c r="H2" s="141"/>
      <c r="I2" s="141"/>
      <c r="J2" s="142"/>
    </row>
    <row r="3" spans="1:14" s="144" customFormat="1" ht="15.75" x14ac:dyDescent="0.3">
      <c r="E3" s="145"/>
    </row>
    <row r="4" spans="1:14" x14ac:dyDescent="0.3">
      <c r="B4" s="147" t="s">
        <v>81</v>
      </c>
      <c r="C4" s="148" t="str">
        <f>IF(RevenueProjections!$C$5="","",RevenueProjections!$C$5)</f>
        <v/>
      </c>
      <c r="D4" s="148"/>
      <c r="E4" s="145"/>
      <c r="F4" s="147" t="s">
        <v>104</v>
      </c>
      <c r="G4" s="188">
        <v>1</v>
      </c>
      <c r="I4" s="147" t="s">
        <v>85</v>
      </c>
      <c r="J4" s="189"/>
      <c r="K4" s="189"/>
    </row>
    <row r="5" spans="1:14" x14ac:dyDescent="0.3">
      <c r="B5" s="147" t="s">
        <v>82</v>
      </c>
      <c r="C5" s="149" t="str">
        <f>IF(RevenueProjections!$C$6="","",RevenueProjections!$C$6)</f>
        <v/>
      </c>
      <c r="D5" s="149"/>
      <c r="E5" s="145"/>
      <c r="M5" s="150" t="s">
        <v>221</v>
      </c>
      <c r="N5" s="150"/>
    </row>
    <row r="6" spans="1:14" x14ac:dyDescent="0.3">
      <c r="A6" s="151" t="s">
        <v>105</v>
      </c>
      <c r="B6" s="151"/>
      <c r="C6" s="152" t="str">
        <f>IF(RevenueProjections!$C$7="","",RevenueProjections!$C$7)</f>
        <v/>
      </c>
      <c r="D6" s="152"/>
      <c r="E6" s="145"/>
      <c r="F6" s="147" t="s">
        <v>106</v>
      </c>
      <c r="G6" s="188"/>
      <c r="I6" s="147" t="s">
        <v>90</v>
      </c>
      <c r="J6" s="189"/>
      <c r="K6" s="189"/>
      <c r="M6" s="150"/>
      <c r="N6" s="150"/>
    </row>
    <row r="7" spans="1:14" x14ac:dyDescent="0.3">
      <c r="C7" s="153"/>
      <c r="D7" s="153"/>
      <c r="E7" s="145"/>
    </row>
    <row r="8" spans="1:14" x14ac:dyDescent="0.3">
      <c r="J8" s="154"/>
      <c r="K8" s="155"/>
    </row>
    <row r="10" spans="1:14" s="156" customFormat="1" ht="27" x14ac:dyDescent="0.25">
      <c r="C10" s="157" t="s">
        <v>95</v>
      </c>
      <c r="D10" s="157" t="s">
        <v>96</v>
      </c>
      <c r="E10" s="157" t="s">
        <v>97</v>
      </c>
      <c r="F10" s="157" t="s">
        <v>98</v>
      </c>
      <c r="G10" s="157" t="s">
        <v>99</v>
      </c>
      <c r="H10" s="157" t="s">
        <v>100</v>
      </c>
      <c r="I10" s="157" t="s">
        <v>101</v>
      </c>
      <c r="J10" s="157" t="s">
        <v>102</v>
      </c>
      <c r="K10" s="157" t="s">
        <v>103</v>
      </c>
      <c r="L10" s="158" t="s">
        <v>3</v>
      </c>
    </row>
    <row r="11" spans="1:14" x14ac:dyDescent="0.3">
      <c r="B11" s="159" t="s">
        <v>111</v>
      </c>
      <c r="C11" s="3"/>
      <c r="D11" s="3"/>
      <c r="E11" s="3"/>
      <c r="F11" s="3"/>
      <c r="G11" s="3"/>
      <c r="H11" s="3"/>
      <c r="I11" s="3"/>
      <c r="J11" s="3"/>
      <c r="K11" s="3"/>
      <c r="L11" s="160">
        <f>SUM($C$11:$K$11)</f>
        <v>0</v>
      </c>
    </row>
    <row r="12" spans="1:14" ht="7.5" customHeight="1" x14ac:dyDescent="0.3">
      <c r="B12" s="161"/>
      <c r="C12" s="162"/>
      <c r="D12" s="162"/>
      <c r="E12" s="162"/>
      <c r="F12" s="162"/>
      <c r="G12" s="162"/>
      <c r="H12" s="162"/>
      <c r="I12" s="162"/>
      <c r="J12" s="162"/>
      <c r="K12" s="162"/>
      <c r="L12" s="163"/>
    </row>
    <row r="13" spans="1:14" x14ac:dyDescent="0.3">
      <c r="B13" s="164" t="s">
        <v>0</v>
      </c>
      <c r="C13" s="4"/>
      <c r="D13" s="4"/>
      <c r="E13" s="4"/>
      <c r="F13" s="4"/>
      <c r="G13" s="4"/>
      <c r="H13" s="4"/>
      <c r="I13" s="4"/>
      <c r="J13" s="4"/>
      <c r="K13" s="4"/>
      <c r="L13" s="165">
        <f>SUM($C$13:$K$13)</f>
        <v>0</v>
      </c>
    </row>
    <row r="14" spans="1:14" x14ac:dyDescent="0.3">
      <c r="B14" s="166" t="s">
        <v>1</v>
      </c>
      <c r="C14" s="5"/>
      <c r="D14" s="5"/>
      <c r="E14" s="5"/>
      <c r="F14" s="5"/>
      <c r="G14" s="5"/>
      <c r="H14" s="5"/>
      <c r="I14" s="5"/>
      <c r="J14" s="5"/>
      <c r="K14" s="5"/>
      <c r="L14" s="165">
        <f>SUM($C$14:$K$14)</f>
        <v>0</v>
      </c>
    </row>
    <row r="15" spans="1:14" ht="17.25" thickBot="1" x14ac:dyDescent="0.35">
      <c r="B15" s="167" t="s">
        <v>2</v>
      </c>
      <c r="C15" s="6"/>
      <c r="D15" s="6"/>
      <c r="E15" s="6"/>
      <c r="F15" s="6"/>
      <c r="G15" s="6"/>
      <c r="H15" s="6"/>
      <c r="I15" s="6"/>
      <c r="J15" s="6"/>
      <c r="K15" s="6"/>
      <c r="L15" s="168">
        <f>SUM($C$15:$K$15)</f>
        <v>0</v>
      </c>
    </row>
    <row r="16" spans="1:14" ht="17.25" thickTop="1" x14ac:dyDescent="0.3">
      <c r="B16" s="169" t="s">
        <v>3</v>
      </c>
      <c r="C16" s="170">
        <f>SUM($C$13:$C$15)</f>
        <v>0</v>
      </c>
      <c r="D16" s="170">
        <f>SUM($D$13:$D$15)</f>
        <v>0</v>
      </c>
      <c r="E16" s="170">
        <f>SUM($E$13:$E$15)</f>
        <v>0</v>
      </c>
      <c r="F16" s="170">
        <f>SUM($F$13:$F$15)</f>
        <v>0</v>
      </c>
      <c r="G16" s="170">
        <f>SUM($G$13:$G$15)</f>
        <v>0</v>
      </c>
      <c r="H16" s="170">
        <f>SUM($H$13:$H$15)</f>
        <v>0</v>
      </c>
      <c r="I16" s="170">
        <f>SUM($I$13:$I$15)</f>
        <v>0</v>
      </c>
      <c r="J16" s="170">
        <f>SUM($J$13:$J$15)</f>
        <v>0</v>
      </c>
      <c r="K16" s="170">
        <f>SUM($K$13:$K$15)</f>
        <v>0</v>
      </c>
      <c r="L16" s="170">
        <f>SUM($L$13:$L$15)</f>
        <v>0</v>
      </c>
    </row>
    <row r="17" spans="2:13" x14ac:dyDescent="0.3">
      <c r="B17" s="145"/>
      <c r="C17" s="145"/>
      <c r="D17" s="145"/>
      <c r="E17" s="145"/>
      <c r="G17" s="145"/>
      <c r="H17" s="145"/>
      <c r="I17" s="145"/>
    </row>
    <row r="19" spans="2:13" s="172" customFormat="1" ht="19.5" x14ac:dyDescent="0.35">
      <c r="B19" s="171" t="s">
        <v>93</v>
      </c>
      <c r="C19" s="171"/>
      <c r="D19" s="171"/>
    </row>
    <row r="20" spans="2:13" s="145" customFormat="1" ht="13.5" customHeight="1" x14ac:dyDescent="0.25">
      <c r="B20" s="173" t="s">
        <v>119</v>
      </c>
      <c r="C20" s="173"/>
      <c r="D20" s="173"/>
      <c r="E20" s="173"/>
      <c r="F20" s="173"/>
      <c r="G20" s="173"/>
      <c r="H20" s="173"/>
      <c r="I20" s="173"/>
      <c r="J20" s="173"/>
      <c r="K20" s="173"/>
      <c r="L20" s="173"/>
      <c r="M20" s="173"/>
    </row>
    <row r="21" spans="2:13" s="145" customFormat="1" ht="13.5" customHeight="1" x14ac:dyDescent="0.25">
      <c r="B21" s="173"/>
      <c r="C21" s="173"/>
      <c r="D21" s="173"/>
      <c r="E21" s="173"/>
      <c r="F21" s="173"/>
      <c r="G21" s="173"/>
      <c r="H21" s="173"/>
      <c r="I21" s="173"/>
      <c r="J21" s="173"/>
      <c r="K21" s="173"/>
      <c r="L21" s="173"/>
      <c r="M21" s="173"/>
    </row>
    <row r="22" spans="2:13" s="145" customFormat="1" ht="13.5" customHeight="1" x14ac:dyDescent="0.25">
      <c r="B22" s="174"/>
      <c r="C22" s="174"/>
      <c r="D22" s="174"/>
      <c r="E22" s="174"/>
      <c r="F22" s="174"/>
      <c r="G22" s="174"/>
      <c r="H22" s="174"/>
      <c r="I22" s="174"/>
      <c r="J22" s="174"/>
      <c r="K22" s="174"/>
      <c r="L22" s="174"/>
      <c r="M22" s="174"/>
    </row>
    <row r="23" spans="2:13" ht="16.5" customHeight="1" x14ac:dyDescent="0.3">
      <c r="B23" s="175" t="s">
        <v>114</v>
      </c>
      <c r="C23" s="104"/>
      <c r="D23" s="104"/>
      <c r="E23" s="104"/>
      <c r="F23" s="104"/>
      <c r="G23" s="104"/>
      <c r="H23" s="176"/>
      <c r="I23" s="176"/>
      <c r="J23" s="176"/>
      <c r="K23" s="176"/>
      <c r="L23" s="176"/>
      <c r="M23" s="177"/>
    </row>
    <row r="24" spans="2:13" x14ac:dyDescent="0.3">
      <c r="B24" s="178"/>
      <c r="C24" s="179"/>
      <c r="D24" s="179"/>
      <c r="E24" s="179"/>
      <c r="F24" s="179"/>
      <c r="G24" s="179"/>
      <c r="H24" s="179"/>
      <c r="I24" s="179"/>
      <c r="J24" s="179"/>
      <c r="K24" s="179"/>
      <c r="L24" s="179"/>
      <c r="M24" s="180"/>
    </row>
    <row r="25" spans="2:13" x14ac:dyDescent="0.3">
      <c r="B25" s="181" t="s">
        <v>113</v>
      </c>
      <c r="C25" s="182"/>
      <c r="D25" s="105"/>
      <c r="E25" s="105"/>
      <c r="F25" s="105"/>
      <c r="G25" s="105"/>
      <c r="H25" s="105"/>
      <c r="I25" s="105"/>
      <c r="J25" s="105"/>
      <c r="K25" s="105"/>
      <c r="L25" s="105"/>
      <c r="M25" s="106"/>
    </row>
    <row r="26" spans="2:13" x14ac:dyDescent="0.3">
      <c r="B26" s="178"/>
      <c r="C26" s="179"/>
      <c r="D26" s="105"/>
      <c r="E26" s="105"/>
      <c r="F26" s="105"/>
      <c r="G26" s="105"/>
      <c r="H26" s="105"/>
      <c r="I26" s="105"/>
      <c r="J26" s="105"/>
      <c r="K26" s="105"/>
      <c r="L26" s="105"/>
      <c r="M26" s="106"/>
    </row>
    <row r="27" spans="2:13" x14ac:dyDescent="0.3">
      <c r="B27" s="178"/>
      <c r="C27" s="179"/>
      <c r="D27" s="105"/>
      <c r="E27" s="105"/>
      <c r="F27" s="105"/>
      <c r="G27" s="105"/>
      <c r="H27" s="105"/>
      <c r="I27" s="105"/>
      <c r="J27" s="105"/>
      <c r="K27" s="105"/>
      <c r="L27" s="105"/>
      <c r="M27" s="106"/>
    </row>
    <row r="28" spans="2:13" x14ac:dyDescent="0.3">
      <c r="B28" s="178"/>
      <c r="C28" s="179"/>
      <c r="D28" s="105"/>
      <c r="E28" s="105"/>
      <c r="F28" s="105"/>
      <c r="G28" s="105"/>
      <c r="H28" s="105"/>
      <c r="I28" s="105"/>
      <c r="J28" s="105"/>
      <c r="K28" s="105"/>
      <c r="L28" s="105"/>
      <c r="M28" s="106"/>
    </row>
    <row r="29" spans="2:13" x14ac:dyDescent="0.3">
      <c r="B29" s="178"/>
      <c r="C29" s="179"/>
      <c r="D29" s="105"/>
      <c r="E29" s="105"/>
      <c r="F29" s="105"/>
      <c r="G29" s="105"/>
      <c r="H29" s="105"/>
      <c r="I29" s="105"/>
      <c r="J29" s="105"/>
      <c r="K29" s="105"/>
      <c r="L29" s="105"/>
      <c r="M29" s="106"/>
    </row>
    <row r="30" spans="2:13" x14ac:dyDescent="0.3">
      <c r="B30" s="178"/>
      <c r="C30" s="179"/>
      <c r="D30" s="105"/>
      <c r="E30" s="105"/>
      <c r="F30" s="105"/>
      <c r="G30" s="105"/>
      <c r="H30" s="105"/>
      <c r="I30" s="105"/>
      <c r="J30" s="105"/>
      <c r="K30" s="105"/>
      <c r="L30" s="105"/>
      <c r="M30" s="106"/>
    </row>
    <row r="31" spans="2:13" x14ac:dyDescent="0.3">
      <c r="B31" s="183"/>
      <c r="C31" s="179"/>
      <c r="D31" s="105"/>
      <c r="E31" s="105"/>
      <c r="F31" s="105"/>
      <c r="G31" s="105"/>
      <c r="H31" s="105"/>
      <c r="I31" s="105"/>
      <c r="J31" s="105"/>
      <c r="K31" s="105"/>
      <c r="L31" s="105"/>
      <c r="M31" s="106"/>
    </row>
    <row r="32" spans="2:13" x14ac:dyDescent="0.3">
      <c r="B32" s="178"/>
      <c r="C32" s="179"/>
      <c r="D32" s="179"/>
      <c r="E32" s="179"/>
      <c r="F32" s="179"/>
      <c r="G32" s="179"/>
      <c r="H32" s="179"/>
      <c r="I32" s="179"/>
      <c r="J32" s="179"/>
      <c r="K32" s="179"/>
      <c r="L32" s="179"/>
      <c r="M32" s="180"/>
    </row>
    <row r="33" spans="2:13" x14ac:dyDescent="0.3">
      <c r="B33" s="181" t="s">
        <v>115</v>
      </c>
      <c r="C33" s="182"/>
      <c r="D33" s="182"/>
      <c r="E33" s="182"/>
      <c r="F33" s="182"/>
      <c r="G33" s="182"/>
      <c r="H33" s="182"/>
      <c r="I33" s="179"/>
      <c r="J33" s="179"/>
      <c r="K33" s="179"/>
      <c r="L33" s="179"/>
      <c r="M33" s="180"/>
    </row>
    <row r="34" spans="2:13" x14ac:dyDescent="0.3">
      <c r="B34" s="98"/>
      <c r="C34" s="99"/>
      <c r="D34" s="99"/>
      <c r="E34" s="99"/>
      <c r="F34" s="99"/>
      <c r="G34" s="99"/>
      <c r="H34" s="99"/>
      <c r="I34" s="99"/>
      <c r="J34" s="99"/>
      <c r="K34" s="99"/>
      <c r="L34" s="99"/>
      <c r="M34" s="100"/>
    </row>
    <row r="35" spans="2:13" x14ac:dyDescent="0.3">
      <c r="B35" s="98"/>
      <c r="C35" s="99"/>
      <c r="D35" s="99"/>
      <c r="E35" s="99"/>
      <c r="F35" s="99"/>
      <c r="G35" s="99"/>
      <c r="H35" s="99"/>
      <c r="I35" s="99"/>
      <c r="J35" s="99"/>
      <c r="K35" s="99"/>
      <c r="L35" s="99"/>
      <c r="M35" s="100"/>
    </row>
    <row r="36" spans="2:13" x14ac:dyDescent="0.3">
      <c r="B36" s="98"/>
      <c r="C36" s="99"/>
      <c r="D36" s="99"/>
      <c r="E36" s="99"/>
      <c r="F36" s="99"/>
      <c r="G36" s="99"/>
      <c r="H36" s="99"/>
      <c r="I36" s="99"/>
      <c r="J36" s="99"/>
      <c r="K36" s="99"/>
      <c r="L36" s="99"/>
      <c r="M36" s="100"/>
    </row>
    <row r="37" spans="2:13" x14ac:dyDescent="0.3">
      <c r="B37" s="98"/>
      <c r="C37" s="99"/>
      <c r="D37" s="99"/>
      <c r="E37" s="99"/>
      <c r="F37" s="99"/>
      <c r="G37" s="99"/>
      <c r="H37" s="99"/>
      <c r="I37" s="99"/>
      <c r="J37" s="99"/>
      <c r="K37" s="99"/>
      <c r="L37" s="99"/>
      <c r="M37" s="100"/>
    </row>
    <row r="38" spans="2:13" x14ac:dyDescent="0.3">
      <c r="B38" s="98"/>
      <c r="C38" s="99"/>
      <c r="D38" s="99"/>
      <c r="E38" s="99"/>
      <c r="F38" s="99"/>
      <c r="G38" s="99"/>
      <c r="H38" s="99"/>
      <c r="I38" s="99"/>
      <c r="J38" s="99"/>
      <c r="K38" s="99"/>
      <c r="L38" s="99"/>
      <c r="M38" s="100"/>
    </row>
    <row r="39" spans="2:13" x14ac:dyDescent="0.3">
      <c r="B39" s="98"/>
      <c r="C39" s="99"/>
      <c r="D39" s="99"/>
      <c r="E39" s="99"/>
      <c r="F39" s="99"/>
      <c r="G39" s="99"/>
      <c r="H39" s="99"/>
      <c r="I39" s="99"/>
      <c r="J39" s="99"/>
      <c r="K39" s="99"/>
      <c r="L39" s="99"/>
      <c r="M39" s="100"/>
    </row>
    <row r="40" spans="2:13" x14ac:dyDescent="0.3">
      <c r="B40" s="98"/>
      <c r="C40" s="99"/>
      <c r="D40" s="99"/>
      <c r="E40" s="99"/>
      <c r="F40" s="99"/>
      <c r="G40" s="99"/>
      <c r="H40" s="99"/>
      <c r="I40" s="99"/>
      <c r="J40" s="99"/>
      <c r="K40" s="99"/>
      <c r="L40" s="99"/>
      <c r="M40" s="100"/>
    </row>
    <row r="41" spans="2:13" x14ac:dyDescent="0.3">
      <c r="B41" s="98"/>
      <c r="C41" s="99"/>
      <c r="D41" s="99"/>
      <c r="E41" s="99"/>
      <c r="F41" s="99"/>
      <c r="G41" s="99"/>
      <c r="H41" s="99"/>
      <c r="I41" s="99"/>
      <c r="J41" s="99"/>
      <c r="K41" s="99"/>
      <c r="L41" s="99"/>
      <c r="M41" s="100"/>
    </row>
    <row r="42" spans="2:13" x14ac:dyDescent="0.3">
      <c r="B42" s="98"/>
      <c r="C42" s="99"/>
      <c r="D42" s="99"/>
      <c r="E42" s="99"/>
      <c r="F42" s="99"/>
      <c r="G42" s="99"/>
      <c r="H42" s="99"/>
      <c r="I42" s="99"/>
      <c r="J42" s="99"/>
      <c r="K42" s="99"/>
      <c r="L42" s="99"/>
      <c r="M42" s="100"/>
    </row>
    <row r="43" spans="2:13" x14ac:dyDescent="0.3">
      <c r="B43" s="98"/>
      <c r="C43" s="99"/>
      <c r="D43" s="99"/>
      <c r="E43" s="99"/>
      <c r="F43" s="99"/>
      <c r="G43" s="99"/>
      <c r="H43" s="99"/>
      <c r="I43" s="99"/>
      <c r="J43" s="99"/>
      <c r="K43" s="99"/>
      <c r="L43" s="99"/>
      <c r="M43" s="100"/>
    </row>
    <row r="44" spans="2:13" x14ac:dyDescent="0.3">
      <c r="B44" s="98"/>
      <c r="C44" s="99"/>
      <c r="D44" s="99"/>
      <c r="E44" s="99"/>
      <c r="F44" s="99"/>
      <c r="G44" s="99"/>
      <c r="H44" s="99"/>
      <c r="I44" s="99"/>
      <c r="J44" s="99"/>
      <c r="K44" s="99"/>
      <c r="L44" s="99"/>
      <c r="M44" s="100"/>
    </row>
    <row r="45" spans="2:13" x14ac:dyDescent="0.3">
      <c r="B45" s="98"/>
      <c r="C45" s="99"/>
      <c r="D45" s="99"/>
      <c r="E45" s="99"/>
      <c r="F45" s="99"/>
      <c r="G45" s="99"/>
      <c r="H45" s="99"/>
      <c r="I45" s="99"/>
      <c r="J45" s="99"/>
      <c r="K45" s="99"/>
      <c r="L45" s="99"/>
      <c r="M45" s="100"/>
    </row>
    <row r="46" spans="2:13" x14ac:dyDescent="0.3">
      <c r="B46" s="98"/>
      <c r="C46" s="99"/>
      <c r="D46" s="99"/>
      <c r="E46" s="99"/>
      <c r="F46" s="99"/>
      <c r="G46" s="99"/>
      <c r="H46" s="99"/>
      <c r="I46" s="99"/>
      <c r="J46" s="99"/>
      <c r="K46" s="99"/>
      <c r="L46" s="99"/>
      <c r="M46" s="100"/>
    </row>
    <row r="47" spans="2:13" x14ac:dyDescent="0.3">
      <c r="B47" s="98"/>
      <c r="C47" s="99"/>
      <c r="D47" s="99"/>
      <c r="E47" s="99"/>
      <c r="F47" s="99"/>
      <c r="G47" s="99"/>
      <c r="H47" s="99"/>
      <c r="I47" s="99"/>
      <c r="J47" s="99"/>
      <c r="K47" s="99"/>
      <c r="L47" s="99"/>
      <c r="M47" s="100"/>
    </row>
    <row r="48" spans="2:13" x14ac:dyDescent="0.3">
      <c r="B48" s="98"/>
      <c r="C48" s="99"/>
      <c r="D48" s="99"/>
      <c r="E48" s="99"/>
      <c r="F48" s="99"/>
      <c r="G48" s="99"/>
      <c r="H48" s="99"/>
      <c r="I48" s="99"/>
      <c r="J48" s="99"/>
      <c r="K48" s="99"/>
      <c r="L48" s="99"/>
      <c r="M48" s="100"/>
    </row>
    <row r="49" spans="2:13" x14ac:dyDescent="0.3">
      <c r="B49" s="101"/>
      <c r="C49" s="102"/>
      <c r="D49" s="102"/>
      <c r="E49" s="102"/>
      <c r="F49" s="102"/>
      <c r="G49" s="102"/>
      <c r="H49" s="102"/>
      <c r="I49" s="102"/>
      <c r="J49" s="102"/>
      <c r="K49" s="102"/>
      <c r="L49" s="102"/>
      <c r="M49" s="103"/>
    </row>
  </sheetData>
  <sheetProtection algorithmName="SHA-512" hashValue="7ntslgaPeQzKdlgSTd2Muit8vFaxtbSIpbKw6jNykDBi4J96kYR/uzKbvbQEjxMgCWFwNwF2/SCsfV4pXS4G+g==" saltValue="YkCNOvCHHrq436kMte9k6Q==" spinCount="100000" sheet="1" objects="1" scenarios="1" selectLockedCells="1"/>
  <mergeCells count="18">
    <mergeCell ref="A1:E1"/>
    <mergeCell ref="A2:E2"/>
    <mergeCell ref="B19:D19"/>
    <mergeCell ref="M5:N6"/>
    <mergeCell ref="J4:K4"/>
    <mergeCell ref="J6:K6"/>
    <mergeCell ref="J8:K8"/>
    <mergeCell ref="A6:B6"/>
    <mergeCell ref="C4:D4"/>
    <mergeCell ref="C5:D5"/>
    <mergeCell ref="C6:D6"/>
    <mergeCell ref="B20:M22"/>
    <mergeCell ref="B12:L12"/>
    <mergeCell ref="B34:M49"/>
    <mergeCell ref="C23:G23"/>
    <mergeCell ref="B25:C25"/>
    <mergeCell ref="D25:M31"/>
    <mergeCell ref="B33:H33"/>
  </mergeCells>
  <conditionalFormatting sqref="J8:K8">
    <cfRule type="expression" dxfId="6" priority="1">
      <formula>$J$6="Other (Described Below)"</formula>
    </cfRule>
  </conditionalFormatting>
  <dataValidations count="3">
    <dataValidation type="whole" allowBlank="1" showInputMessage="1" showErrorMessage="1" sqref="G4" xr:uid="{A0496B47-7B89-4A0F-87C4-78E6A80E30DB}">
      <formula1>1</formula1>
      <formula2>100</formula2>
    </dataValidation>
    <dataValidation type="whole" operator="lessThan" allowBlank="1" showInputMessage="1" showErrorMessage="1" sqref="C13:K15" xr:uid="{A43A8492-280E-479C-BACC-7735157C142D}">
      <formula1>99999999999</formula1>
    </dataValidation>
    <dataValidation type="decimal" operator="lessThan" allowBlank="1" showInputMessage="1" showErrorMessage="1" sqref="C11:K11" xr:uid="{34A719E3-A334-4520-A206-82352F850B59}">
      <formula1>99999999999.99</formula1>
    </dataValidation>
  </dataValidations>
  <printOptions horizontalCentered="1"/>
  <pageMargins left="0.25" right="0.25" top="0.25" bottom="0.5" header="0.25" footer="0.25"/>
  <pageSetup scale="62"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4">
        <x14:dataValidation type="list" allowBlank="1" showInputMessage="1" showErrorMessage="1" xr:uid="{18ABA110-D869-44CA-BF6A-8B7810506CE0}">
          <x14:formula1>
            <xm:f>Lookup!$G$2:$G$3</xm:f>
          </x14:formula1>
          <xm:sqref>G6</xm:sqref>
        </x14:dataValidation>
        <x14:dataValidation type="list" allowBlank="1" showInputMessage="1" showErrorMessage="1" xr:uid="{84FD4D20-A865-4B84-BAA8-9015D5306C79}">
          <x14:formula1>
            <xm:f>Lookup!$F$2:$F$3</xm:f>
          </x14:formula1>
          <xm:sqref>J4</xm:sqref>
        </x14:dataValidation>
        <x14:dataValidation type="list" allowBlank="1" xr:uid="{33FD561A-A96F-4E67-8D46-84826E1473F9}">
          <x14:formula1>
            <xm:f>Lookup!$H$2:$H$5</xm:f>
          </x14:formula1>
          <xm:sqref>J8:K8</xm:sqref>
        </x14:dataValidation>
        <x14:dataValidation type="list" allowBlank="1" showInputMessage="1" showErrorMessage="1" xr:uid="{1519BC93-A24E-4728-B670-ADA538DF089D}">
          <x14:formula1>
            <xm:f>Lookup!$E$2:$E$11</xm:f>
          </x14:formula1>
          <xm:sqref>J6:K6</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441528-5146-46E8-B999-C58100AFC6AB}">
  <sheetPr codeName="Sheet3">
    <pageSetUpPr fitToPage="1"/>
  </sheetPr>
  <dimension ref="A1:N49"/>
  <sheetViews>
    <sheetView zoomScaleNormal="100" workbookViewId="0">
      <selection activeCell="G4" sqref="G4"/>
    </sheetView>
  </sheetViews>
  <sheetFormatPr defaultRowHeight="16.5" x14ac:dyDescent="0.3"/>
  <cols>
    <col min="1" max="1" width="3.625" style="146" customWidth="1"/>
    <col min="2" max="2" width="13.625" style="146" customWidth="1"/>
    <col min="3" max="14" width="15.625" style="146" customWidth="1"/>
    <col min="15" max="16384" width="9" style="146"/>
  </cols>
  <sheetData>
    <row r="1" spans="1:14" s="143" customFormat="1" ht="19.5" x14ac:dyDescent="0.35">
      <c r="A1" s="140" t="str">
        <f>'Budget Issue #1 '!$A$1</f>
        <v>Clerk of Court Annual Budget Issues Request Form</v>
      </c>
      <c r="B1" s="140"/>
      <c r="C1" s="140"/>
      <c r="D1" s="140"/>
      <c r="E1" s="140"/>
      <c r="F1" s="141"/>
      <c r="G1" s="141"/>
      <c r="H1" s="141"/>
      <c r="I1" s="141"/>
      <c r="J1" s="142"/>
    </row>
    <row r="2" spans="1:14" s="143" customFormat="1" ht="19.5" x14ac:dyDescent="0.35">
      <c r="A2" s="140" t="str">
        <f>'Budget Issue #1 '!$A$2</f>
        <v>County Fiscal Year 2026-2027</v>
      </c>
      <c r="B2" s="140"/>
      <c r="C2" s="140"/>
      <c r="D2" s="140"/>
      <c r="E2" s="140"/>
      <c r="F2" s="141"/>
      <c r="G2" s="141"/>
      <c r="H2" s="141"/>
      <c r="I2" s="141"/>
      <c r="J2" s="142"/>
    </row>
    <row r="3" spans="1:14" s="144" customFormat="1" ht="15.75" customHeight="1" x14ac:dyDescent="0.3">
      <c r="E3" s="145"/>
    </row>
    <row r="4" spans="1:14" ht="16.5" customHeight="1" x14ac:dyDescent="0.3">
      <c r="B4" s="147" t="s">
        <v>81</v>
      </c>
      <c r="C4" s="148" t="str">
        <f>IF(RevenueProjections!$C$5="","",RevenueProjections!$C$5)</f>
        <v/>
      </c>
      <c r="D4" s="148"/>
      <c r="E4" s="145"/>
      <c r="F4" s="147" t="s">
        <v>104</v>
      </c>
      <c r="G4" s="188"/>
      <c r="I4" s="147" t="s">
        <v>85</v>
      </c>
      <c r="J4" s="189"/>
      <c r="K4" s="189"/>
    </row>
    <row r="5" spans="1:14" ht="16.5" customHeight="1" x14ac:dyDescent="0.3">
      <c r="B5" s="147" t="s">
        <v>82</v>
      </c>
      <c r="C5" s="149" t="str">
        <f>IF(RevenueProjections!$C$6="","",RevenueProjections!$C$6)</f>
        <v/>
      </c>
      <c r="D5" s="149"/>
      <c r="E5" s="145"/>
      <c r="M5" s="150" t="str">
        <f>'Budget Issue #1 '!M5:N6</f>
        <v>CCOC Form Version 1
Created 04/08/2026</v>
      </c>
      <c r="N5" s="150"/>
    </row>
    <row r="6" spans="1:14" ht="16.5" customHeight="1" x14ac:dyDescent="0.3">
      <c r="A6" s="151" t="s">
        <v>105</v>
      </c>
      <c r="B6" s="151"/>
      <c r="C6" s="152" t="str">
        <f>IF(RevenueProjections!$C$7="","",RevenueProjections!$C$7)</f>
        <v/>
      </c>
      <c r="D6" s="152"/>
      <c r="E6" s="145"/>
      <c r="F6" s="147" t="s">
        <v>106</v>
      </c>
      <c r="G6" s="188"/>
      <c r="I6" s="147" t="s">
        <v>90</v>
      </c>
      <c r="J6" s="189"/>
      <c r="K6" s="189"/>
      <c r="M6" s="150"/>
      <c r="N6" s="150"/>
    </row>
    <row r="7" spans="1:14" x14ac:dyDescent="0.3">
      <c r="C7" s="153"/>
      <c r="D7" s="153"/>
      <c r="E7" s="145"/>
    </row>
    <row r="8" spans="1:14" x14ac:dyDescent="0.3">
      <c r="J8" s="155"/>
      <c r="K8" s="155"/>
    </row>
    <row r="10" spans="1:14" s="156" customFormat="1" ht="27" x14ac:dyDescent="0.25">
      <c r="C10" s="157" t="s">
        <v>95</v>
      </c>
      <c r="D10" s="157" t="s">
        <v>96</v>
      </c>
      <c r="E10" s="157" t="s">
        <v>97</v>
      </c>
      <c r="F10" s="157" t="s">
        <v>98</v>
      </c>
      <c r="G10" s="157" t="s">
        <v>99</v>
      </c>
      <c r="H10" s="157" t="s">
        <v>100</v>
      </c>
      <c r="I10" s="157" t="s">
        <v>101</v>
      </c>
      <c r="J10" s="157" t="s">
        <v>102</v>
      </c>
      <c r="K10" s="157" t="s">
        <v>103</v>
      </c>
      <c r="L10" s="158" t="s">
        <v>3</v>
      </c>
    </row>
    <row r="11" spans="1:14" x14ac:dyDescent="0.3">
      <c r="B11" s="159" t="s">
        <v>111</v>
      </c>
      <c r="C11" s="3"/>
      <c r="D11" s="3"/>
      <c r="E11" s="3"/>
      <c r="F11" s="3"/>
      <c r="G11" s="3"/>
      <c r="H11" s="3"/>
      <c r="I11" s="3"/>
      <c r="J11" s="3"/>
      <c r="K11" s="3"/>
      <c r="L11" s="160">
        <f>SUM($C$11:$K$11)</f>
        <v>0</v>
      </c>
    </row>
    <row r="12" spans="1:14" ht="7.5" customHeight="1" x14ac:dyDescent="0.3">
      <c r="B12" s="161"/>
      <c r="C12" s="162"/>
      <c r="D12" s="162"/>
      <c r="E12" s="162"/>
      <c r="F12" s="162"/>
      <c r="G12" s="162"/>
      <c r="H12" s="162"/>
      <c r="I12" s="162"/>
      <c r="J12" s="162"/>
      <c r="K12" s="162"/>
      <c r="L12" s="163"/>
    </row>
    <row r="13" spans="1:14" x14ac:dyDescent="0.3">
      <c r="B13" s="164" t="s">
        <v>0</v>
      </c>
      <c r="C13" s="4"/>
      <c r="D13" s="4"/>
      <c r="E13" s="4"/>
      <c r="F13" s="4"/>
      <c r="G13" s="4"/>
      <c r="H13" s="4"/>
      <c r="I13" s="4"/>
      <c r="J13" s="4"/>
      <c r="K13" s="4"/>
      <c r="L13" s="165">
        <f>SUM($C$13:$K$13)</f>
        <v>0</v>
      </c>
    </row>
    <row r="14" spans="1:14" x14ac:dyDescent="0.3">
      <c r="B14" s="166" t="s">
        <v>1</v>
      </c>
      <c r="C14" s="5"/>
      <c r="D14" s="5"/>
      <c r="E14" s="5"/>
      <c r="F14" s="5"/>
      <c r="G14" s="5"/>
      <c r="H14" s="5"/>
      <c r="I14" s="5"/>
      <c r="J14" s="5"/>
      <c r="K14" s="5"/>
      <c r="L14" s="165">
        <f>SUM($C$14:$K$14)</f>
        <v>0</v>
      </c>
    </row>
    <row r="15" spans="1:14" ht="17.25" thickBot="1" x14ac:dyDescent="0.35">
      <c r="B15" s="167" t="s">
        <v>2</v>
      </c>
      <c r="C15" s="6"/>
      <c r="D15" s="6"/>
      <c r="E15" s="6"/>
      <c r="F15" s="6"/>
      <c r="G15" s="6"/>
      <c r="H15" s="6"/>
      <c r="I15" s="6"/>
      <c r="J15" s="6"/>
      <c r="K15" s="6"/>
      <c r="L15" s="168">
        <f>SUM($C$15:$K$15)</f>
        <v>0</v>
      </c>
    </row>
    <row r="16" spans="1:14" ht="17.25" thickTop="1" x14ac:dyDescent="0.3">
      <c r="B16" s="169" t="s">
        <v>3</v>
      </c>
      <c r="C16" s="170">
        <f>SUM($C$13:C$15)</f>
        <v>0</v>
      </c>
      <c r="D16" s="170">
        <f>SUM($D$13:D$15)</f>
        <v>0</v>
      </c>
      <c r="E16" s="170">
        <f>SUM($E$13:E$15)</f>
        <v>0</v>
      </c>
      <c r="F16" s="170">
        <f>SUM($F$13:F$15)</f>
        <v>0</v>
      </c>
      <c r="G16" s="170">
        <f>SUM($G$13:G$15)</f>
        <v>0</v>
      </c>
      <c r="H16" s="170">
        <f>SUM($H$13:H$15)</f>
        <v>0</v>
      </c>
      <c r="I16" s="170">
        <f>SUM($I$13:I$15)</f>
        <v>0</v>
      </c>
      <c r="J16" s="170">
        <f>SUM($J$13:J$15)</f>
        <v>0</v>
      </c>
      <c r="K16" s="170">
        <f>SUM($K$13:K$15)</f>
        <v>0</v>
      </c>
      <c r="L16" s="170">
        <f>SUM($L$13:L$15)</f>
        <v>0</v>
      </c>
    </row>
    <row r="17" spans="2:13" x14ac:dyDescent="0.3">
      <c r="B17" s="145"/>
      <c r="C17" s="145"/>
      <c r="D17" s="145"/>
      <c r="E17" s="145"/>
      <c r="G17" s="145"/>
      <c r="H17" s="145"/>
      <c r="I17" s="145"/>
    </row>
    <row r="19" spans="2:13" s="172" customFormat="1" ht="19.5" x14ac:dyDescent="0.35">
      <c r="B19" s="171" t="s">
        <v>93</v>
      </c>
      <c r="C19" s="171"/>
      <c r="D19" s="171"/>
    </row>
    <row r="20" spans="2:13" s="145" customFormat="1" ht="13.5" customHeight="1" x14ac:dyDescent="0.25">
      <c r="B20" s="173" t="s">
        <v>119</v>
      </c>
      <c r="C20" s="173"/>
      <c r="D20" s="173"/>
      <c r="E20" s="173"/>
      <c r="F20" s="173"/>
      <c r="G20" s="173"/>
      <c r="H20" s="173"/>
      <c r="I20" s="173"/>
      <c r="J20" s="173"/>
      <c r="K20" s="173"/>
      <c r="L20" s="173"/>
      <c r="M20" s="173"/>
    </row>
    <row r="21" spans="2:13" s="145" customFormat="1" ht="13.5" customHeight="1" x14ac:dyDescent="0.25">
      <c r="B21" s="173"/>
      <c r="C21" s="173"/>
      <c r="D21" s="173"/>
      <c r="E21" s="173"/>
      <c r="F21" s="173"/>
      <c r="G21" s="173"/>
      <c r="H21" s="173"/>
      <c r="I21" s="173"/>
      <c r="J21" s="173"/>
      <c r="K21" s="173"/>
      <c r="L21" s="173"/>
      <c r="M21" s="173"/>
    </row>
    <row r="22" spans="2:13" s="145" customFormat="1" ht="13.5" customHeight="1" x14ac:dyDescent="0.25">
      <c r="B22" s="174"/>
      <c r="C22" s="174"/>
      <c r="D22" s="174"/>
      <c r="E22" s="174"/>
      <c r="F22" s="174"/>
      <c r="G22" s="174"/>
      <c r="H22" s="174"/>
      <c r="I22" s="174"/>
      <c r="J22" s="174"/>
      <c r="K22" s="174"/>
      <c r="L22" s="174"/>
      <c r="M22" s="174"/>
    </row>
    <row r="23" spans="2:13" ht="16.5" customHeight="1" x14ac:dyDescent="0.3">
      <c r="B23" s="175" t="s">
        <v>114</v>
      </c>
      <c r="C23" s="104"/>
      <c r="D23" s="104"/>
      <c r="E23" s="104"/>
      <c r="F23" s="104"/>
      <c r="G23" s="104"/>
      <c r="H23" s="176"/>
      <c r="I23" s="176"/>
      <c r="J23" s="176"/>
      <c r="K23" s="176"/>
      <c r="L23" s="176"/>
      <c r="M23" s="177"/>
    </row>
    <row r="24" spans="2:13" x14ac:dyDescent="0.3">
      <c r="B24" s="178"/>
      <c r="C24" s="179"/>
      <c r="D24" s="179"/>
      <c r="E24" s="179"/>
      <c r="F24" s="179"/>
      <c r="G24" s="179"/>
      <c r="H24" s="179"/>
      <c r="I24" s="179"/>
      <c r="J24" s="179"/>
      <c r="K24" s="179"/>
      <c r="L24" s="179"/>
      <c r="M24" s="180"/>
    </row>
    <row r="25" spans="2:13" x14ac:dyDescent="0.3">
      <c r="B25" s="181" t="s">
        <v>113</v>
      </c>
      <c r="C25" s="182"/>
      <c r="D25" s="105"/>
      <c r="E25" s="105"/>
      <c r="F25" s="105"/>
      <c r="G25" s="105"/>
      <c r="H25" s="105"/>
      <c r="I25" s="105"/>
      <c r="J25" s="105"/>
      <c r="K25" s="105"/>
      <c r="L25" s="105"/>
      <c r="M25" s="106"/>
    </row>
    <row r="26" spans="2:13" x14ac:dyDescent="0.3">
      <c r="B26" s="178"/>
      <c r="C26" s="179"/>
      <c r="D26" s="105"/>
      <c r="E26" s="105"/>
      <c r="F26" s="105"/>
      <c r="G26" s="105"/>
      <c r="H26" s="105"/>
      <c r="I26" s="105"/>
      <c r="J26" s="105"/>
      <c r="K26" s="105"/>
      <c r="L26" s="105"/>
      <c r="M26" s="106"/>
    </row>
    <row r="27" spans="2:13" x14ac:dyDescent="0.3">
      <c r="B27" s="178"/>
      <c r="C27" s="179"/>
      <c r="D27" s="105"/>
      <c r="E27" s="105"/>
      <c r="F27" s="105"/>
      <c r="G27" s="105"/>
      <c r="H27" s="105"/>
      <c r="I27" s="105"/>
      <c r="J27" s="105"/>
      <c r="K27" s="105"/>
      <c r="L27" s="105"/>
      <c r="M27" s="106"/>
    </row>
    <row r="28" spans="2:13" x14ac:dyDescent="0.3">
      <c r="B28" s="178"/>
      <c r="C28" s="179"/>
      <c r="D28" s="105"/>
      <c r="E28" s="105"/>
      <c r="F28" s="105"/>
      <c r="G28" s="105"/>
      <c r="H28" s="105"/>
      <c r="I28" s="105"/>
      <c r="J28" s="105"/>
      <c r="K28" s="105"/>
      <c r="L28" s="105"/>
      <c r="M28" s="106"/>
    </row>
    <row r="29" spans="2:13" x14ac:dyDescent="0.3">
      <c r="B29" s="178"/>
      <c r="C29" s="179"/>
      <c r="D29" s="105"/>
      <c r="E29" s="105"/>
      <c r="F29" s="105"/>
      <c r="G29" s="105"/>
      <c r="H29" s="105"/>
      <c r="I29" s="105"/>
      <c r="J29" s="105"/>
      <c r="K29" s="105"/>
      <c r="L29" s="105"/>
      <c r="M29" s="106"/>
    </row>
    <row r="30" spans="2:13" x14ac:dyDescent="0.3">
      <c r="B30" s="178"/>
      <c r="C30" s="179"/>
      <c r="D30" s="105"/>
      <c r="E30" s="105"/>
      <c r="F30" s="105"/>
      <c r="G30" s="105"/>
      <c r="H30" s="105"/>
      <c r="I30" s="105"/>
      <c r="J30" s="105"/>
      <c r="K30" s="105"/>
      <c r="L30" s="105"/>
      <c r="M30" s="106"/>
    </row>
    <row r="31" spans="2:13" x14ac:dyDescent="0.3">
      <c r="B31" s="183"/>
      <c r="C31" s="179"/>
      <c r="D31" s="105"/>
      <c r="E31" s="105"/>
      <c r="F31" s="105"/>
      <c r="G31" s="105"/>
      <c r="H31" s="105"/>
      <c r="I31" s="105"/>
      <c r="J31" s="105"/>
      <c r="K31" s="105"/>
      <c r="L31" s="105"/>
      <c r="M31" s="106"/>
    </row>
    <row r="32" spans="2:13" x14ac:dyDescent="0.3">
      <c r="B32" s="178"/>
      <c r="C32" s="179"/>
      <c r="D32" s="179"/>
      <c r="E32" s="179"/>
      <c r="F32" s="179"/>
      <c r="G32" s="179"/>
      <c r="H32" s="179"/>
      <c r="I32" s="179"/>
      <c r="J32" s="179"/>
      <c r="K32" s="179"/>
      <c r="L32" s="179"/>
      <c r="M32" s="180"/>
    </row>
    <row r="33" spans="2:13" x14ac:dyDescent="0.3">
      <c r="B33" s="181" t="s">
        <v>115</v>
      </c>
      <c r="C33" s="182"/>
      <c r="D33" s="182"/>
      <c r="E33" s="182"/>
      <c r="F33" s="182"/>
      <c r="G33" s="182"/>
      <c r="H33" s="182"/>
      <c r="I33" s="179"/>
      <c r="J33" s="179"/>
      <c r="K33" s="179"/>
      <c r="L33" s="179"/>
      <c r="M33" s="180"/>
    </row>
    <row r="34" spans="2:13" x14ac:dyDescent="0.3">
      <c r="B34" s="98"/>
      <c r="C34" s="99"/>
      <c r="D34" s="99"/>
      <c r="E34" s="99"/>
      <c r="F34" s="99"/>
      <c r="G34" s="99"/>
      <c r="H34" s="99"/>
      <c r="I34" s="99"/>
      <c r="J34" s="99"/>
      <c r="K34" s="99"/>
      <c r="L34" s="99"/>
      <c r="M34" s="100"/>
    </row>
    <row r="35" spans="2:13" x14ac:dyDescent="0.3">
      <c r="B35" s="98"/>
      <c r="C35" s="99"/>
      <c r="D35" s="99"/>
      <c r="E35" s="99"/>
      <c r="F35" s="99"/>
      <c r="G35" s="99"/>
      <c r="H35" s="99"/>
      <c r="I35" s="99"/>
      <c r="J35" s="99"/>
      <c r="K35" s="99"/>
      <c r="L35" s="99"/>
      <c r="M35" s="100"/>
    </row>
    <row r="36" spans="2:13" x14ac:dyDescent="0.3">
      <c r="B36" s="98"/>
      <c r="C36" s="99"/>
      <c r="D36" s="99"/>
      <c r="E36" s="99"/>
      <c r="F36" s="99"/>
      <c r="G36" s="99"/>
      <c r="H36" s="99"/>
      <c r="I36" s="99"/>
      <c r="J36" s="99"/>
      <c r="K36" s="99"/>
      <c r="L36" s="99"/>
      <c r="M36" s="100"/>
    </row>
    <row r="37" spans="2:13" x14ac:dyDescent="0.3">
      <c r="B37" s="98"/>
      <c r="C37" s="99"/>
      <c r="D37" s="99"/>
      <c r="E37" s="99"/>
      <c r="F37" s="99"/>
      <c r="G37" s="99"/>
      <c r="H37" s="99"/>
      <c r="I37" s="99"/>
      <c r="J37" s="99"/>
      <c r="K37" s="99"/>
      <c r="L37" s="99"/>
      <c r="M37" s="100"/>
    </row>
    <row r="38" spans="2:13" x14ac:dyDescent="0.3">
      <c r="B38" s="98"/>
      <c r="C38" s="99"/>
      <c r="D38" s="99"/>
      <c r="E38" s="99"/>
      <c r="F38" s="99"/>
      <c r="G38" s="99"/>
      <c r="H38" s="99"/>
      <c r="I38" s="99"/>
      <c r="J38" s="99"/>
      <c r="K38" s="99"/>
      <c r="L38" s="99"/>
      <c r="M38" s="100"/>
    </row>
    <row r="39" spans="2:13" x14ac:dyDescent="0.3">
      <c r="B39" s="98"/>
      <c r="C39" s="99"/>
      <c r="D39" s="99"/>
      <c r="E39" s="99"/>
      <c r="F39" s="99"/>
      <c r="G39" s="99"/>
      <c r="H39" s="99"/>
      <c r="I39" s="99"/>
      <c r="J39" s="99"/>
      <c r="K39" s="99"/>
      <c r="L39" s="99"/>
      <c r="M39" s="100"/>
    </row>
    <row r="40" spans="2:13" x14ac:dyDescent="0.3">
      <c r="B40" s="98"/>
      <c r="C40" s="99"/>
      <c r="D40" s="99"/>
      <c r="E40" s="99"/>
      <c r="F40" s="99"/>
      <c r="G40" s="99"/>
      <c r="H40" s="99"/>
      <c r="I40" s="99"/>
      <c r="J40" s="99"/>
      <c r="K40" s="99"/>
      <c r="L40" s="99"/>
      <c r="M40" s="100"/>
    </row>
    <row r="41" spans="2:13" x14ac:dyDescent="0.3">
      <c r="B41" s="98"/>
      <c r="C41" s="99"/>
      <c r="D41" s="99"/>
      <c r="E41" s="99"/>
      <c r="F41" s="99"/>
      <c r="G41" s="99"/>
      <c r="H41" s="99"/>
      <c r="I41" s="99"/>
      <c r="J41" s="99"/>
      <c r="K41" s="99"/>
      <c r="L41" s="99"/>
      <c r="M41" s="100"/>
    </row>
    <row r="42" spans="2:13" x14ac:dyDescent="0.3">
      <c r="B42" s="98"/>
      <c r="C42" s="99"/>
      <c r="D42" s="99"/>
      <c r="E42" s="99"/>
      <c r="F42" s="99"/>
      <c r="G42" s="99"/>
      <c r="H42" s="99"/>
      <c r="I42" s="99"/>
      <c r="J42" s="99"/>
      <c r="K42" s="99"/>
      <c r="L42" s="99"/>
      <c r="M42" s="100"/>
    </row>
    <row r="43" spans="2:13" x14ac:dyDescent="0.3">
      <c r="B43" s="98"/>
      <c r="C43" s="99"/>
      <c r="D43" s="99"/>
      <c r="E43" s="99"/>
      <c r="F43" s="99"/>
      <c r="G43" s="99"/>
      <c r="H43" s="99"/>
      <c r="I43" s="99"/>
      <c r="J43" s="99"/>
      <c r="K43" s="99"/>
      <c r="L43" s="99"/>
      <c r="M43" s="100"/>
    </row>
    <row r="44" spans="2:13" x14ac:dyDescent="0.3">
      <c r="B44" s="98"/>
      <c r="C44" s="99"/>
      <c r="D44" s="99"/>
      <c r="E44" s="99"/>
      <c r="F44" s="99"/>
      <c r="G44" s="99"/>
      <c r="H44" s="99"/>
      <c r="I44" s="99"/>
      <c r="J44" s="99"/>
      <c r="K44" s="99"/>
      <c r="L44" s="99"/>
      <c r="M44" s="100"/>
    </row>
    <row r="45" spans="2:13" x14ac:dyDescent="0.3">
      <c r="B45" s="98"/>
      <c r="C45" s="99"/>
      <c r="D45" s="99"/>
      <c r="E45" s="99"/>
      <c r="F45" s="99"/>
      <c r="G45" s="99"/>
      <c r="H45" s="99"/>
      <c r="I45" s="99"/>
      <c r="J45" s="99"/>
      <c r="K45" s="99"/>
      <c r="L45" s="99"/>
      <c r="M45" s="100"/>
    </row>
    <row r="46" spans="2:13" x14ac:dyDescent="0.3">
      <c r="B46" s="98"/>
      <c r="C46" s="99"/>
      <c r="D46" s="99"/>
      <c r="E46" s="99"/>
      <c r="F46" s="99"/>
      <c r="G46" s="99"/>
      <c r="H46" s="99"/>
      <c r="I46" s="99"/>
      <c r="J46" s="99"/>
      <c r="K46" s="99"/>
      <c r="L46" s="99"/>
      <c r="M46" s="100"/>
    </row>
    <row r="47" spans="2:13" x14ac:dyDescent="0.3">
      <c r="B47" s="98"/>
      <c r="C47" s="99"/>
      <c r="D47" s="99"/>
      <c r="E47" s="99"/>
      <c r="F47" s="99"/>
      <c r="G47" s="99"/>
      <c r="H47" s="99"/>
      <c r="I47" s="99"/>
      <c r="J47" s="99"/>
      <c r="K47" s="99"/>
      <c r="L47" s="99"/>
      <c r="M47" s="100"/>
    </row>
    <row r="48" spans="2:13" x14ac:dyDescent="0.3">
      <c r="B48" s="98"/>
      <c r="C48" s="99"/>
      <c r="D48" s="99"/>
      <c r="E48" s="99"/>
      <c r="F48" s="99"/>
      <c r="G48" s="99"/>
      <c r="H48" s="99"/>
      <c r="I48" s="99"/>
      <c r="J48" s="99"/>
      <c r="K48" s="99"/>
      <c r="L48" s="99"/>
      <c r="M48" s="100"/>
    </row>
    <row r="49" spans="2:13" x14ac:dyDescent="0.3">
      <c r="B49" s="101"/>
      <c r="C49" s="102"/>
      <c r="D49" s="102"/>
      <c r="E49" s="102"/>
      <c r="F49" s="102"/>
      <c r="G49" s="102"/>
      <c r="H49" s="102"/>
      <c r="I49" s="102"/>
      <c r="J49" s="102"/>
      <c r="K49" s="102"/>
      <c r="L49" s="102"/>
      <c r="M49" s="103"/>
    </row>
  </sheetData>
  <sheetProtection algorithmName="SHA-512" hashValue="Bvg/0daaTB/2qJgEfvwg/BnHJrnKYc+4cW9UibOk5GY1c+m4rlSeNb7zeesCcFSrQAnZbgw33W2la/LQ1DeaMw==" saltValue="Qi7slJsziBm4QNFVjiJTeA==" spinCount="100000" sheet="1" objects="1" scenarios="1" selectLockedCells="1"/>
  <mergeCells count="18">
    <mergeCell ref="M5:N6"/>
    <mergeCell ref="J6:K6"/>
    <mergeCell ref="A1:E1"/>
    <mergeCell ref="A2:E2"/>
    <mergeCell ref="J4:K4"/>
    <mergeCell ref="A6:B6"/>
    <mergeCell ref="C4:D4"/>
    <mergeCell ref="C5:D5"/>
    <mergeCell ref="C6:D6"/>
    <mergeCell ref="B25:C25"/>
    <mergeCell ref="D25:M31"/>
    <mergeCell ref="B33:H33"/>
    <mergeCell ref="B34:M49"/>
    <mergeCell ref="J8:K8"/>
    <mergeCell ref="B19:D19"/>
    <mergeCell ref="B20:M22"/>
    <mergeCell ref="B12:L12"/>
    <mergeCell ref="C23:G23"/>
  </mergeCells>
  <conditionalFormatting sqref="J8:K8">
    <cfRule type="expression" dxfId="5" priority="1">
      <formula>$J$6="Other (Described Below)"</formula>
    </cfRule>
  </conditionalFormatting>
  <dataValidations count="3">
    <dataValidation type="whole" allowBlank="1" showInputMessage="1" showErrorMessage="1" sqref="G4" xr:uid="{66C33B0D-62C9-4D01-8306-5E37445FF118}">
      <formula1>1</formula1>
      <formula2>100</formula2>
    </dataValidation>
    <dataValidation type="decimal" operator="lessThan" allowBlank="1" showInputMessage="1" showErrorMessage="1" sqref="C11:K11" xr:uid="{A30B4743-9CCC-4CEC-B32F-8D33796ED0D1}">
      <formula1>99999999999.99</formula1>
    </dataValidation>
    <dataValidation type="whole" operator="lessThan" allowBlank="1" showInputMessage="1" showErrorMessage="1" sqref="C13:K15" xr:uid="{F892D0D0-B2F2-4695-91C3-34A95E1681FD}">
      <formula1>99999999999</formula1>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528F7554-4BB9-4FC5-B5C9-A9E9992371B3}">
          <x14:formula1>
            <xm:f>Lookup!$F$2:$F$3</xm:f>
          </x14:formula1>
          <xm:sqref>J4</xm:sqref>
        </x14:dataValidation>
        <x14:dataValidation type="list" allowBlank="1" showInputMessage="1" showErrorMessage="1" xr:uid="{A2FA58CD-B4F7-4B55-AB7C-2DC81AB7EA69}">
          <x14:formula1>
            <xm:f>Lookup!$G$2:$G$3</xm:f>
          </x14:formula1>
          <xm:sqref>G6</xm:sqref>
        </x14:dataValidation>
        <x14:dataValidation type="list" allowBlank="1" showInputMessage="1" showErrorMessage="1" xr:uid="{9C301D64-862C-4A60-BCC6-6459D04E42E1}">
          <x14:formula1>
            <xm:f>Lookup!$E$2:$E$11</xm:f>
          </x14:formula1>
          <xm:sqref>J6:K6</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B30B58-B1A3-44CF-86BD-6D14446743A2}">
  <sheetPr codeName="Sheet4">
    <pageSetUpPr fitToPage="1"/>
  </sheetPr>
  <dimension ref="A1:N49"/>
  <sheetViews>
    <sheetView zoomScaleNormal="100" workbookViewId="0">
      <selection activeCell="G4" sqref="G4"/>
    </sheetView>
  </sheetViews>
  <sheetFormatPr defaultRowHeight="16.5" x14ac:dyDescent="0.3"/>
  <cols>
    <col min="1" max="1" width="3.625" style="146" customWidth="1"/>
    <col min="2" max="2" width="13.625" style="146" customWidth="1"/>
    <col min="3" max="14" width="15.625" style="146" customWidth="1"/>
    <col min="15" max="16384" width="9" style="146"/>
  </cols>
  <sheetData>
    <row r="1" spans="1:14" s="143" customFormat="1" ht="19.5" x14ac:dyDescent="0.35">
      <c r="A1" s="140" t="str">
        <f>'Budget Issue #1 '!$A$1</f>
        <v>Clerk of Court Annual Budget Issues Request Form</v>
      </c>
      <c r="B1" s="140"/>
      <c r="C1" s="140"/>
      <c r="D1" s="140"/>
      <c r="E1" s="140"/>
      <c r="F1" s="141"/>
      <c r="G1" s="141"/>
      <c r="H1" s="141"/>
      <c r="I1" s="141"/>
      <c r="J1" s="142"/>
    </row>
    <row r="2" spans="1:14" s="143" customFormat="1" ht="19.5" x14ac:dyDescent="0.35">
      <c r="A2" s="140" t="str">
        <f>'Budget Issue #1 '!$A$2</f>
        <v>County Fiscal Year 2026-2027</v>
      </c>
      <c r="B2" s="140"/>
      <c r="C2" s="140"/>
      <c r="D2" s="140"/>
      <c r="E2" s="140"/>
      <c r="F2" s="141"/>
      <c r="G2" s="141"/>
      <c r="H2" s="141"/>
      <c r="I2" s="141"/>
      <c r="J2" s="142"/>
    </row>
    <row r="3" spans="1:14" s="144" customFormat="1" ht="15.75" x14ac:dyDescent="0.3">
      <c r="E3" s="145"/>
    </row>
    <row r="4" spans="1:14" x14ac:dyDescent="0.3">
      <c r="B4" s="147" t="s">
        <v>81</v>
      </c>
      <c r="C4" s="148" t="str">
        <f>IF(RevenueProjections!$C$5="","",RevenueProjections!$C$5)</f>
        <v/>
      </c>
      <c r="D4" s="148"/>
      <c r="E4" s="145"/>
      <c r="F4" s="147" t="s">
        <v>104</v>
      </c>
      <c r="G4" s="188"/>
      <c r="I4" s="147" t="s">
        <v>85</v>
      </c>
      <c r="J4" s="189"/>
      <c r="K4" s="189"/>
    </row>
    <row r="5" spans="1:14" x14ac:dyDescent="0.3">
      <c r="B5" s="147" t="s">
        <v>82</v>
      </c>
      <c r="C5" s="149" t="str">
        <f>IF(RevenueProjections!$C$6="","",RevenueProjections!$C$6)</f>
        <v/>
      </c>
      <c r="D5" s="149"/>
      <c r="E5" s="145"/>
      <c r="M5" s="150" t="str">
        <f>'Budget Issue #1 '!M5:N6</f>
        <v>CCOC Form Version 1
Created 04/08/2026</v>
      </c>
      <c r="N5" s="150"/>
    </row>
    <row r="6" spans="1:14" x14ac:dyDescent="0.3">
      <c r="A6" s="151" t="s">
        <v>105</v>
      </c>
      <c r="B6" s="151"/>
      <c r="C6" s="152" t="str">
        <f>IF(RevenueProjections!$C$7="","",RevenueProjections!$C$7)</f>
        <v/>
      </c>
      <c r="D6" s="152"/>
      <c r="E6" s="145"/>
      <c r="F6" s="147" t="s">
        <v>106</v>
      </c>
      <c r="G6" s="188"/>
      <c r="I6" s="147" t="s">
        <v>90</v>
      </c>
      <c r="J6" s="189"/>
      <c r="K6" s="189"/>
      <c r="M6" s="150"/>
      <c r="N6" s="150"/>
    </row>
    <row r="7" spans="1:14" x14ac:dyDescent="0.3">
      <c r="C7" s="153"/>
      <c r="D7" s="153"/>
      <c r="E7" s="145"/>
    </row>
    <row r="8" spans="1:14" x14ac:dyDescent="0.3">
      <c r="J8" s="155"/>
      <c r="K8" s="155"/>
    </row>
    <row r="10" spans="1:14" s="156" customFormat="1" ht="27" x14ac:dyDescent="0.25">
      <c r="C10" s="157" t="s">
        <v>95</v>
      </c>
      <c r="D10" s="157" t="s">
        <v>96</v>
      </c>
      <c r="E10" s="157" t="s">
        <v>97</v>
      </c>
      <c r="F10" s="157" t="s">
        <v>98</v>
      </c>
      <c r="G10" s="157" t="s">
        <v>99</v>
      </c>
      <c r="H10" s="157" t="s">
        <v>100</v>
      </c>
      <c r="I10" s="157" t="s">
        <v>101</v>
      </c>
      <c r="J10" s="157" t="s">
        <v>102</v>
      </c>
      <c r="K10" s="157" t="s">
        <v>103</v>
      </c>
      <c r="L10" s="158" t="s">
        <v>3</v>
      </c>
    </row>
    <row r="11" spans="1:14" x14ac:dyDescent="0.3">
      <c r="B11" s="159" t="s">
        <v>111</v>
      </c>
      <c r="C11" s="3"/>
      <c r="D11" s="3"/>
      <c r="E11" s="3"/>
      <c r="F11" s="3"/>
      <c r="G11" s="3"/>
      <c r="H11" s="3"/>
      <c r="I11" s="3"/>
      <c r="J11" s="3"/>
      <c r="K11" s="3"/>
      <c r="L11" s="160">
        <f>SUM($C$11:$K$11)</f>
        <v>0</v>
      </c>
    </row>
    <row r="12" spans="1:14" ht="7.5" customHeight="1" x14ac:dyDescent="0.3">
      <c r="B12" s="161"/>
      <c r="C12" s="162"/>
      <c r="D12" s="162"/>
      <c r="E12" s="162"/>
      <c r="F12" s="162"/>
      <c r="G12" s="162"/>
      <c r="H12" s="162"/>
      <c r="I12" s="162"/>
      <c r="J12" s="162"/>
      <c r="K12" s="162"/>
      <c r="L12" s="163"/>
    </row>
    <row r="13" spans="1:14" x14ac:dyDescent="0.3">
      <c r="B13" s="164" t="s">
        <v>0</v>
      </c>
      <c r="C13" s="4"/>
      <c r="D13" s="4"/>
      <c r="E13" s="4"/>
      <c r="F13" s="4"/>
      <c r="G13" s="4"/>
      <c r="H13" s="4"/>
      <c r="I13" s="4"/>
      <c r="J13" s="4"/>
      <c r="K13" s="4"/>
      <c r="L13" s="165">
        <f>SUM($C$13:$K$13)</f>
        <v>0</v>
      </c>
    </row>
    <row r="14" spans="1:14" x14ac:dyDescent="0.3">
      <c r="B14" s="166" t="s">
        <v>1</v>
      </c>
      <c r="C14" s="5"/>
      <c r="D14" s="5"/>
      <c r="E14" s="5"/>
      <c r="F14" s="5"/>
      <c r="G14" s="5"/>
      <c r="H14" s="5"/>
      <c r="I14" s="5"/>
      <c r="J14" s="5"/>
      <c r="K14" s="5"/>
      <c r="L14" s="165">
        <f>SUM($C$14:$K$14)</f>
        <v>0</v>
      </c>
    </row>
    <row r="15" spans="1:14" ht="17.25" thickBot="1" x14ac:dyDescent="0.35">
      <c r="B15" s="167" t="s">
        <v>2</v>
      </c>
      <c r="C15" s="6"/>
      <c r="D15" s="6"/>
      <c r="E15" s="6"/>
      <c r="F15" s="6"/>
      <c r="G15" s="6"/>
      <c r="H15" s="6"/>
      <c r="I15" s="6"/>
      <c r="J15" s="6"/>
      <c r="K15" s="6"/>
      <c r="L15" s="168">
        <f>SUM($C$15:$K$15)</f>
        <v>0</v>
      </c>
    </row>
    <row r="16" spans="1:14" ht="17.25" thickTop="1" x14ac:dyDescent="0.3">
      <c r="B16" s="169" t="s">
        <v>3</v>
      </c>
      <c r="C16" s="170">
        <f>SUM($C$13:$C$15)</f>
        <v>0</v>
      </c>
      <c r="D16" s="170">
        <f>SUM($D$13:$D$15)</f>
        <v>0</v>
      </c>
      <c r="E16" s="170">
        <f>SUM($E$13:$E$15)</f>
        <v>0</v>
      </c>
      <c r="F16" s="170">
        <f>SUM($F$13:$F$15)</f>
        <v>0</v>
      </c>
      <c r="G16" s="170">
        <f>SUM($G$13:$G$15)</f>
        <v>0</v>
      </c>
      <c r="H16" s="170">
        <f>SUM($H$13:$H$15)</f>
        <v>0</v>
      </c>
      <c r="I16" s="170">
        <f>SUM($I$13:$I$15)</f>
        <v>0</v>
      </c>
      <c r="J16" s="170">
        <f>SUM($J$13:$J$15)</f>
        <v>0</v>
      </c>
      <c r="K16" s="170">
        <f>SUM($K$13:$K$15)</f>
        <v>0</v>
      </c>
      <c r="L16" s="170">
        <f>SUM($L$13:$L$15)</f>
        <v>0</v>
      </c>
    </row>
    <row r="17" spans="2:13" x14ac:dyDescent="0.3">
      <c r="B17" s="145"/>
      <c r="C17" s="145"/>
      <c r="D17" s="145"/>
      <c r="E17" s="145"/>
      <c r="G17" s="145"/>
      <c r="H17" s="145"/>
      <c r="I17" s="145"/>
    </row>
    <row r="19" spans="2:13" s="172" customFormat="1" ht="19.5" x14ac:dyDescent="0.35">
      <c r="B19" s="171" t="s">
        <v>93</v>
      </c>
      <c r="C19" s="171"/>
      <c r="D19" s="171"/>
    </row>
    <row r="20" spans="2:13" s="145" customFormat="1" ht="13.5" customHeight="1" x14ac:dyDescent="0.25">
      <c r="B20" s="173" t="s">
        <v>119</v>
      </c>
      <c r="C20" s="173"/>
      <c r="D20" s="173"/>
      <c r="E20" s="173"/>
      <c r="F20" s="173"/>
      <c r="G20" s="173"/>
      <c r="H20" s="173"/>
      <c r="I20" s="173"/>
      <c r="J20" s="173"/>
      <c r="K20" s="173"/>
      <c r="L20" s="173"/>
      <c r="M20" s="173"/>
    </row>
    <row r="21" spans="2:13" s="145" customFormat="1" ht="13.5" customHeight="1" x14ac:dyDescent="0.25">
      <c r="B21" s="173"/>
      <c r="C21" s="173"/>
      <c r="D21" s="173"/>
      <c r="E21" s="173"/>
      <c r="F21" s="173"/>
      <c r="G21" s="173"/>
      <c r="H21" s="173"/>
      <c r="I21" s="173"/>
      <c r="J21" s="173"/>
      <c r="K21" s="173"/>
      <c r="L21" s="173"/>
      <c r="M21" s="173"/>
    </row>
    <row r="22" spans="2:13" s="145" customFormat="1" ht="13.5" customHeight="1" x14ac:dyDescent="0.25">
      <c r="B22" s="174"/>
      <c r="C22" s="174"/>
      <c r="D22" s="174"/>
      <c r="E22" s="174"/>
      <c r="F22" s="174"/>
      <c r="G22" s="174"/>
      <c r="H22" s="174"/>
      <c r="I22" s="174"/>
      <c r="J22" s="174"/>
      <c r="K22" s="174"/>
      <c r="L22" s="174"/>
      <c r="M22" s="174"/>
    </row>
    <row r="23" spans="2:13" ht="16.5" customHeight="1" x14ac:dyDescent="0.3">
      <c r="B23" s="175" t="s">
        <v>114</v>
      </c>
      <c r="C23" s="104"/>
      <c r="D23" s="104"/>
      <c r="E23" s="104"/>
      <c r="F23" s="104"/>
      <c r="G23" s="104"/>
      <c r="H23" s="176"/>
      <c r="I23" s="176"/>
      <c r="J23" s="176"/>
      <c r="K23" s="176"/>
      <c r="L23" s="176"/>
      <c r="M23" s="177"/>
    </row>
    <row r="24" spans="2:13" x14ac:dyDescent="0.3">
      <c r="B24" s="178"/>
      <c r="C24" s="179"/>
      <c r="D24" s="179"/>
      <c r="E24" s="179"/>
      <c r="F24" s="179"/>
      <c r="G24" s="179"/>
      <c r="H24" s="179"/>
      <c r="I24" s="179"/>
      <c r="J24" s="179"/>
      <c r="K24" s="179"/>
      <c r="L24" s="179"/>
      <c r="M24" s="180"/>
    </row>
    <row r="25" spans="2:13" x14ac:dyDescent="0.3">
      <c r="B25" s="181" t="s">
        <v>113</v>
      </c>
      <c r="C25" s="182"/>
      <c r="D25" s="105"/>
      <c r="E25" s="105"/>
      <c r="F25" s="105"/>
      <c r="G25" s="105"/>
      <c r="H25" s="105"/>
      <c r="I25" s="105"/>
      <c r="J25" s="105"/>
      <c r="K25" s="105"/>
      <c r="L25" s="105"/>
      <c r="M25" s="106"/>
    </row>
    <row r="26" spans="2:13" x14ac:dyDescent="0.3">
      <c r="B26" s="178"/>
      <c r="C26" s="179"/>
      <c r="D26" s="105"/>
      <c r="E26" s="105"/>
      <c r="F26" s="105"/>
      <c r="G26" s="105"/>
      <c r="H26" s="105"/>
      <c r="I26" s="105"/>
      <c r="J26" s="105"/>
      <c r="K26" s="105"/>
      <c r="L26" s="105"/>
      <c r="M26" s="106"/>
    </row>
    <row r="27" spans="2:13" x14ac:dyDescent="0.3">
      <c r="B27" s="178"/>
      <c r="C27" s="179"/>
      <c r="D27" s="105"/>
      <c r="E27" s="105"/>
      <c r="F27" s="105"/>
      <c r="G27" s="105"/>
      <c r="H27" s="105"/>
      <c r="I27" s="105"/>
      <c r="J27" s="105"/>
      <c r="K27" s="105"/>
      <c r="L27" s="105"/>
      <c r="M27" s="106"/>
    </row>
    <row r="28" spans="2:13" x14ac:dyDescent="0.3">
      <c r="B28" s="178"/>
      <c r="C28" s="179"/>
      <c r="D28" s="105"/>
      <c r="E28" s="105"/>
      <c r="F28" s="105"/>
      <c r="G28" s="105"/>
      <c r="H28" s="105"/>
      <c r="I28" s="105"/>
      <c r="J28" s="105"/>
      <c r="K28" s="105"/>
      <c r="L28" s="105"/>
      <c r="M28" s="106"/>
    </row>
    <row r="29" spans="2:13" x14ac:dyDescent="0.3">
      <c r="B29" s="178"/>
      <c r="C29" s="179"/>
      <c r="D29" s="105"/>
      <c r="E29" s="105"/>
      <c r="F29" s="105"/>
      <c r="G29" s="105"/>
      <c r="H29" s="105"/>
      <c r="I29" s="105"/>
      <c r="J29" s="105"/>
      <c r="K29" s="105"/>
      <c r="L29" s="105"/>
      <c r="M29" s="106"/>
    </row>
    <row r="30" spans="2:13" x14ac:dyDescent="0.3">
      <c r="B30" s="178"/>
      <c r="C30" s="179"/>
      <c r="D30" s="105"/>
      <c r="E30" s="105"/>
      <c r="F30" s="105"/>
      <c r="G30" s="105"/>
      <c r="H30" s="105"/>
      <c r="I30" s="105"/>
      <c r="J30" s="105"/>
      <c r="K30" s="105"/>
      <c r="L30" s="105"/>
      <c r="M30" s="106"/>
    </row>
    <row r="31" spans="2:13" x14ac:dyDescent="0.3">
      <c r="B31" s="183"/>
      <c r="C31" s="179"/>
      <c r="D31" s="105"/>
      <c r="E31" s="105"/>
      <c r="F31" s="105"/>
      <c r="G31" s="105"/>
      <c r="H31" s="105"/>
      <c r="I31" s="105"/>
      <c r="J31" s="105"/>
      <c r="K31" s="105"/>
      <c r="L31" s="105"/>
      <c r="M31" s="106"/>
    </row>
    <row r="32" spans="2:13" x14ac:dyDescent="0.3">
      <c r="B32" s="178"/>
      <c r="C32" s="179"/>
      <c r="D32" s="179"/>
      <c r="E32" s="179"/>
      <c r="F32" s="179"/>
      <c r="G32" s="179"/>
      <c r="H32" s="179"/>
      <c r="I32" s="179"/>
      <c r="J32" s="179"/>
      <c r="K32" s="179"/>
      <c r="L32" s="179"/>
      <c r="M32" s="180"/>
    </row>
    <row r="33" spans="2:13" x14ac:dyDescent="0.3">
      <c r="B33" s="181" t="s">
        <v>115</v>
      </c>
      <c r="C33" s="182"/>
      <c r="D33" s="182"/>
      <c r="E33" s="182"/>
      <c r="F33" s="182"/>
      <c r="G33" s="182"/>
      <c r="H33" s="182"/>
      <c r="I33" s="179"/>
      <c r="J33" s="179"/>
      <c r="K33" s="179"/>
      <c r="L33" s="179"/>
      <c r="M33" s="180"/>
    </row>
    <row r="34" spans="2:13" x14ac:dyDescent="0.3">
      <c r="B34" s="98"/>
      <c r="C34" s="99"/>
      <c r="D34" s="99"/>
      <c r="E34" s="99"/>
      <c r="F34" s="99"/>
      <c r="G34" s="99"/>
      <c r="H34" s="99"/>
      <c r="I34" s="99"/>
      <c r="J34" s="99"/>
      <c r="K34" s="99"/>
      <c r="L34" s="99"/>
      <c r="M34" s="100"/>
    </row>
    <row r="35" spans="2:13" x14ac:dyDescent="0.3">
      <c r="B35" s="98"/>
      <c r="C35" s="99"/>
      <c r="D35" s="99"/>
      <c r="E35" s="99"/>
      <c r="F35" s="99"/>
      <c r="G35" s="99"/>
      <c r="H35" s="99"/>
      <c r="I35" s="99"/>
      <c r="J35" s="99"/>
      <c r="K35" s="99"/>
      <c r="L35" s="99"/>
      <c r="M35" s="100"/>
    </row>
    <row r="36" spans="2:13" x14ac:dyDescent="0.3">
      <c r="B36" s="98"/>
      <c r="C36" s="99"/>
      <c r="D36" s="99"/>
      <c r="E36" s="99"/>
      <c r="F36" s="99"/>
      <c r="G36" s="99"/>
      <c r="H36" s="99"/>
      <c r="I36" s="99"/>
      <c r="J36" s="99"/>
      <c r="K36" s="99"/>
      <c r="L36" s="99"/>
      <c r="M36" s="100"/>
    </row>
    <row r="37" spans="2:13" x14ac:dyDescent="0.3">
      <c r="B37" s="98"/>
      <c r="C37" s="99"/>
      <c r="D37" s="99"/>
      <c r="E37" s="99"/>
      <c r="F37" s="99"/>
      <c r="G37" s="99"/>
      <c r="H37" s="99"/>
      <c r="I37" s="99"/>
      <c r="J37" s="99"/>
      <c r="K37" s="99"/>
      <c r="L37" s="99"/>
      <c r="M37" s="100"/>
    </row>
    <row r="38" spans="2:13" x14ac:dyDescent="0.3">
      <c r="B38" s="98"/>
      <c r="C38" s="99"/>
      <c r="D38" s="99"/>
      <c r="E38" s="99"/>
      <c r="F38" s="99"/>
      <c r="G38" s="99"/>
      <c r="H38" s="99"/>
      <c r="I38" s="99"/>
      <c r="J38" s="99"/>
      <c r="K38" s="99"/>
      <c r="L38" s="99"/>
      <c r="M38" s="100"/>
    </row>
    <row r="39" spans="2:13" x14ac:dyDescent="0.3">
      <c r="B39" s="98"/>
      <c r="C39" s="99"/>
      <c r="D39" s="99"/>
      <c r="E39" s="99"/>
      <c r="F39" s="99"/>
      <c r="G39" s="99"/>
      <c r="H39" s="99"/>
      <c r="I39" s="99"/>
      <c r="J39" s="99"/>
      <c r="K39" s="99"/>
      <c r="L39" s="99"/>
      <c r="M39" s="100"/>
    </row>
    <row r="40" spans="2:13" x14ac:dyDescent="0.3">
      <c r="B40" s="98"/>
      <c r="C40" s="99"/>
      <c r="D40" s="99"/>
      <c r="E40" s="99"/>
      <c r="F40" s="99"/>
      <c r="G40" s="99"/>
      <c r="H40" s="99"/>
      <c r="I40" s="99"/>
      <c r="J40" s="99"/>
      <c r="K40" s="99"/>
      <c r="L40" s="99"/>
      <c r="M40" s="100"/>
    </row>
    <row r="41" spans="2:13" x14ac:dyDescent="0.3">
      <c r="B41" s="98"/>
      <c r="C41" s="99"/>
      <c r="D41" s="99"/>
      <c r="E41" s="99"/>
      <c r="F41" s="99"/>
      <c r="G41" s="99"/>
      <c r="H41" s="99"/>
      <c r="I41" s="99"/>
      <c r="J41" s="99"/>
      <c r="K41" s="99"/>
      <c r="L41" s="99"/>
      <c r="M41" s="100"/>
    </row>
    <row r="42" spans="2:13" x14ac:dyDescent="0.3">
      <c r="B42" s="98"/>
      <c r="C42" s="99"/>
      <c r="D42" s="99"/>
      <c r="E42" s="99"/>
      <c r="F42" s="99"/>
      <c r="G42" s="99"/>
      <c r="H42" s="99"/>
      <c r="I42" s="99"/>
      <c r="J42" s="99"/>
      <c r="K42" s="99"/>
      <c r="L42" s="99"/>
      <c r="M42" s="100"/>
    </row>
    <row r="43" spans="2:13" x14ac:dyDescent="0.3">
      <c r="B43" s="98"/>
      <c r="C43" s="99"/>
      <c r="D43" s="99"/>
      <c r="E43" s="99"/>
      <c r="F43" s="99"/>
      <c r="G43" s="99"/>
      <c r="H43" s="99"/>
      <c r="I43" s="99"/>
      <c r="J43" s="99"/>
      <c r="K43" s="99"/>
      <c r="L43" s="99"/>
      <c r="M43" s="100"/>
    </row>
    <row r="44" spans="2:13" x14ac:dyDescent="0.3">
      <c r="B44" s="98"/>
      <c r="C44" s="99"/>
      <c r="D44" s="99"/>
      <c r="E44" s="99"/>
      <c r="F44" s="99"/>
      <c r="G44" s="99"/>
      <c r="H44" s="99"/>
      <c r="I44" s="99"/>
      <c r="J44" s="99"/>
      <c r="K44" s="99"/>
      <c r="L44" s="99"/>
      <c r="M44" s="100"/>
    </row>
    <row r="45" spans="2:13" x14ac:dyDescent="0.3">
      <c r="B45" s="98"/>
      <c r="C45" s="99"/>
      <c r="D45" s="99"/>
      <c r="E45" s="99"/>
      <c r="F45" s="99"/>
      <c r="G45" s="99"/>
      <c r="H45" s="99"/>
      <c r="I45" s="99"/>
      <c r="J45" s="99"/>
      <c r="K45" s="99"/>
      <c r="L45" s="99"/>
      <c r="M45" s="100"/>
    </row>
    <row r="46" spans="2:13" x14ac:dyDescent="0.3">
      <c r="B46" s="98"/>
      <c r="C46" s="99"/>
      <c r="D46" s="99"/>
      <c r="E46" s="99"/>
      <c r="F46" s="99"/>
      <c r="G46" s="99"/>
      <c r="H46" s="99"/>
      <c r="I46" s="99"/>
      <c r="J46" s="99"/>
      <c r="K46" s="99"/>
      <c r="L46" s="99"/>
      <c r="M46" s="100"/>
    </row>
    <row r="47" spans="2:13" x14ac:dyDescent="0.3">
      <c r="B47" s="98"/>
      <c r="C47" s="99"/>
      <c r="D47" s="99"/>
      <c r="E47" s="99"/>
      <c r="F47" s="99"/>
      <c r="G47" s="99"/>
      <c r="H47" s="99"/>
      <c r="I47" s="99"/>
      <c r="J47" s="99"/>
      <c r="K47" s="99"/>
      <c r="L47" s="99"/>
      <c r="M47" s="100"/>
    </row>
    <row r="48" spans="2:13" x14ac:dyDescent="0.3">
      <c r="B48" s="98"/>
      <c r="C48" s="99"/>
      <c r="D48" s="99"/>
      <c r="E48" s="99"/>
      <c r="F48" s="99"/>
      <c r="G48" s="99"/>
      <c r="H48" s="99"/>
      <c r="I48" s="99"/>
      <c r="J48" s="99"/>
      <c r="K48" s="99"/>
      <c r="L48" s="99"/>
      <c r="M48" s="100"/>
    </row>
    <row r="49" spans="2:13" x14ac:dyDescent="0.3">
      <c r="B49" s="101"/>
      <c r="C49" s="102"/>
      <c r="D49" s="102"/>
      <c r="E49" s="102"/>
      <c r="F49" s="102"/>
      <c r="G49" s="102"/>
      <c r="H49" s="102"/>
      <c r="I49" s="102"/>
      <c r="J49" s="102"/>
      <c r="K49" s="102"/>
      <c r="L49" s="102"/>
      <c r="M49" s="103"/>
    </row>
  </sheetData>
  <sheetProtection algorithmName="SHA-512" hashValue="U3IJ1gbaDeNCTNZL0V3d4t3uotQFbIDm7zIAM18EE1ph6Hw1PhpXsOM5tcbGcm4TQmFE1PlEHrY8X7ILJW8o+w==" saltValue="mfaCITktipsha4YRZinuIA==" spinCount="100000" sheet="1" objects="1" scenarios="1" selectLockedCells="1"/>
  <mergeCells count="18">
    <mergeCell ref="B25:C25"/>
    <mergeCell ref="D25:M31"/>
    <mergeCell ref="B33:H33"/>
    <mergeCell ref="B34:M49"/>
    <mergeCell ref="M5:N6"/>
    <mergeCell ref="A6:B6"/>
    <mergeCell ref="J6:K6"/>
    <mergeCell ref="J8:K8"/>
    <mergeCell ref="B12:L12"/>
    <mergeCell ref="B19:D19"/>
    <mergeCell ref="B20:M22"/>
    <mergeCell ref="C23:G23"/>
    <mergeCell ref="C5:D5"/>
    <mergeCell ref="C6:D6"/>
    <mergeCell ref="A1:E1"/>
    <mergeCell ref="A2:E2"/>
    <mergeCell ref="J4:K4"/>
    <mergeCell ref="C4:D4"/>
  </mergeCells>
  <conditionalFormatting sqref="J8:K8">
    <cfRule type="expression" dxfId="4" priority="1">
      <formula>$J$6="Other (Described Below)"</formula>
    </cfRule>
  </conditionalFormatting>
  <dataValidations count="3">
    <dataValidation type="whole" operator="lessThan" allowBlank="1" showInputMessage="1" showErrorMessage="1" sqref="C13:K15" xr:uid="{6AA2A5E3-8657-484B-88C7-207B702E95AE}">
      <formula1>99999999999</formula1>
    </dataValidation>
    <dataValidation type="decimal" operator="lessThan" allowBlank="1" showInputMessage="1" showErrorMessage="1" sqref="C11:K11" xr:uid="{AEFD8017-9720-4E93-B916-0E55B5ED2EF5}">
      <formula1>99999999999.99</formula1>
    </dataValidation>
    <dataValidation type="whole" allowBlank="1" showInputMessage="1" showErrorMessage="1" sqref="G4" xr:uid="{24CF880B-99CB-44EB-B43F-7B0246B75DDD}">
      <formula1>1</formula1>
      <formula2>100</formula2>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FC54DDC3-D3EE-46A2-995A-E67C5E479B33}">
          <x14:formula1>
            <xm:f>Lookup!$G$2:$G$3</xm:f>
          </x14:formula1>
          <xm:sqref>G6</xm:sqref>
        </x14:dataValidation>
        <x14:dataValidation type="list" allowBlank="1" showInputMessage="1" showErrorMessage="1" xr:uid="{D541BCCD-C2EE-4B2A-9584-2B7FA46B229C}">
          <x14:formula1>
            <xm:f>Lookup!$F$2:$F$3</xm:f>
          </x14:formula1>
          <xm:sqref>J4</xm:sqref>
        </x14:dataValidation>
        <x14:dataValidation type="list" allowBlank="1" showInputMessage="1" showErrorMessage="1" xr:uid="{BB6A16CA-2567-4C42-8318-C9A56383E2AB}">
          <x14:formula1>
            <xm:f>Lookup!$E$2:$E$11</xm:f>
          </x14:formula1>
          <xm:sqref>J6:K6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7124E-8595-4216-BA83-180D8A337179}">
  <sheetPr codeName="Sheet5">
    <pageSetUpPr fitToPage="1"/>
  </sheetPr>
  <dimension ref="A1:N49"/>
  <sheetViews>
    <sheetView zoomScaleNormal="100" workbookViewId="0">
      <selection activeCell="G4" sqref="G4"/>
    </sheetView>
  </sheetViews>
  <sheetFormatPr defaultRowHeight="16.5" x14ac:dyDescent="0.3"/>
  <cols>
    <col min="1" max="1" width="3.625" style="146" customWidth="1"/>
    <col min="2" max="2" width="13.625" style="146" customWidth="1"/>
    <col min="3" max="14" width="15.625" style="146" customWidth="1"/>
    <col min="15" max="16384" width="9" style="146"/>
  </cols>
  <sheetData>
    <row r="1" spans="1:14" s="143" customFormat="1" ht="19.5" x14ac:dyDescent="0.35">
      <c r="A1" s="140" t="str">
        <f>'Budget Issue #1 '!$A$1</f>
        <v>Clerk of Court Annual Budget Issues Request Form</v>
      </c>
      <c r="B1" s="140"/>
      <c r="C1" s="140"/>
      <c r="D1" s="140"/>
      <c r="E1" s="140"/>
      <c r="F1" s="141"/>
      <c r="G1" s="141"/>
      <c r="H1" s="141"/>
      <c r="I1" s="141"/>
      <c r="J1" s="142"/>
    </row>
    <row r="2" spans="1:14" s="143" customFormat="1" ht="19.5" x14ac:dyDescent="0.35">
      <c r="A2" s="140" t="str">
        <f>'Budget Issue #1 '!$A$2</f>
        <v>County Fiscal Year 2026-2027</v>
      </c>
      <c r="B2" s="140"/>
      <c r="C2" s="140"/>
      <c r="D2" s="140"/>
      <c r="E2" s="140"/>
      <c r="F2" s="141"/>
      <c r="G2" s="141"/>
      <c r="H2" s="141"/>
      <c r="I2" s="141"/>
      <c r="J2" s="142"/>
    </row>
    <row r="3" spans="1:14" s="144" customFormat="1" ht="15.75" x14ac:dyDescent="0.3">
      <c r="E3" s="145"/>
    </row>
    <row r="4" spans="1:14" x14ac:dyDescent="0.3">
      <c r="B4" s="147" t="s">
        <v>81</v>
      </c>
      <c r="C4" s="148" t="str">
        <f>IF(RevenueProjections!$C$5="","",RevenueProjections!$C$5)</f>
        <v/>
      </c>
      <c r="D4" s="148"/>
      <c r="E4" s="145"/>
      <c r="F4" s="147" t="s">
        <v>104</v>
      </c>
      <c r="G4" s="188"/>
      <c r="I4" s="147" t="s">
        <v>85</v>
      </c>
      <c r="J4" s="189"/>
      <c r="K4" s="189"/>
    </row>
    <row r="5" spans="1:14" x14ac:dyDescent="0.3">
      <c r="B5" s="147" t="s">
        <v>82</v>
      </c>
      <c r="C5" s="149" t="str">
        <f>IF(RevenueProjections!$C$6="","",RevenueProjections!$C$6)</f>
        <v/>
      </c>
      <c r="D5" s="149"/>
      <c r="E5" s="145"/>
      <c r="M5" s="150" t="str">
        <f>'Budget Issue #1 '!M5:N6</f>
        <v>CCOC Form Version 1
Created 04/08/2026</v>
      </c>
      <c r="N5" s="150"/>
    </row>
    <row r="6" spans="1:14" x14ac:dyDescent="0.3">
      <c r="A6" s="151" t="s">
        <v>105</v>
      </c>
      <c r="B6" s="151"/>
      <c r="C6" s="152" t="str">
        <f>IF(RevenueProjections!$C$7="","",RevenueProjections!$C$7)</f>
        <v/>
      </c>
      <c r="D6" s="152"/>
      <c r="E6" s="145"/>
      <c r="F6" s="147" t="s">
        <v>106</v>
      </c>
      <c r="G6" s="188"/>
      <c r="I6" s="147" t="s">
        <v>90</v>
      </c>
      <c r="J6" s="189"/>
      <c r="K6" s="189"/>
      <c r="M6" s="150"/>
      <c r="N6" s="150"/>
    </row>
    <row r="7" spans="1:14" x14ac:dyDescent="0.3">
      <c r="C7" s="153"/>
      <c r="D7" s="153"/>
      <c r="E7" s="145"/>
    </row>
    <row r="8" spans="1:14" x14ac:dyDescent="0.3">
      <c r="J8" s="155"/>
      <c r="K8" s="155"/>
    </row>
    <row r="10" spans="1:14" s="156" customFormat="1" ht="27" x14ac:dyDescent="0.25">
      <c r="C10" s="157" t="s">
        <v>95</v>
      </c>
      <c r="D10" s="157" t="s">
        <v>96</v>
      </c>
      <c r="E10" s="157" t="s">
        <v>97</v>
      </c>
      <c r="F10" s="157" t="s">
        <v>98</v>
      </c>
      <c r="G10" s="157" t="s">
        <v>99</v>
      </c>
      <c r="H10" s="157" t="s">
        <v>100</v>
      </c>
      <c r="I10" s="157" t="s">
        <v>101</v>
      </c>
      <c r="J10" s="157" t="s">
        <v>102</v>
      </c>
      <c r="K10" s="157" t="s">
        <v>103</v>
      </c>
      <c r="L10" s="158" t="s">
        <v>3</v>
      </c>
    </row>
    <row r="11" spans="1:14" x14ac:dyDescent="0.3">
      <c r="B11" s="159" t="s">
        <v>111</v>
      </c>
      <c r="C11" s="3"/>
      <c r="D11" s="3"/>
      <c r="E11" s="3"/>
      <c r="F11" s="3"/>
      <c r="G11" s="3"/>
      <c r="H11" s="3"/>
      <c r="I11" s="3"/>
      <c r="J11" s="3"/>
      <c r="K11" s="3"/>
      <c r="L11" s="160">
        <f>SUM($C$11:$K$11)</f>
        <v>0</v>
      </c>
    </row>
    <row r="12" spans="1:14" ht="7.5" customHeight="1" x14ac:dyDescent="0.3">
      <c r="B12" s="161"/>
      <c r="C12" s="162"/>
      <c r="D12" s="162"/>
      <c r="E12" s="162"/>
      <c r="F12" s="162"/>
      <c r="G12" s="162"/>
      <c r="H12" s="162"/>
      <c r="I12" s="162"/>
      <c r="J12" s="162"/>
      <c r="K12" s="162"/>
      <c r="L12" s="163"/>
    </row>
    <row r="13" spans="1:14" x14ac:dyDescent="0.3">
      <c r="B13" s="164" t="s">
        <v>0</v>
      </c>
      <c r="C13" s="4"/>
      <c r="D13" s="4"/>
      <c r="E13" s="4"/>
      <c r="F13" s="4"/>
      <c r="G13" s="4"/>
      <c r="H13" s="4"/>
      <c r="I13" s="4"/>
      <c r="J13" s="4"/>
      <c r="K13" s="4"/>
      <c r="L13" s="165">
        <f>SUM($C$13:$K$13)</f>
        <v>0</v>
      </c>
    </row>
    <row r="14" spans="1:14" x14ac:dyDescent="0.3">
      <c r="B14" s="166" t="s">
        <v>1</v>
      </c>
      <c r="C14" s="5"/>
      <c r="D14" s="5"/>
      <c r="E14" s="5"/>
      <c r="F14" s="5"/>
      <c r="G14" s="5"/>
      <c r="H14" s="5"/>
      <c r="I14" s="5"/>
      <c r="J14" s="5"/>
      <c r="K14" s="5"/>
      <c r="L14" s="165">
        <f>SUM($C$14:$K$14)</f>
        <v>0</v>
      </c>
    </row>
    <row r="15" spans="1:14" ht="17.25" thickBot="1" x14ac:dyDescent="0.35">
      <c r="B15" s="167" t="s">
        <v>2</v>
      </c>
      <c r="C15" s="6"/>
      <c r="D15" s="6"/>
      <c r="E15" s="6"/>
      <c r="F15" s="6"/>
      <c r="G15" s="6"/>
      <c r="H15" s="6"/>
      <c r="I15" s="6"/>
      <c r="J15" s="6"/>
      <c r="K15" s="6"/>
      <c r="L15" s="168">
        <f>SUM($C$15:$K$15)</f>
        <v>0</v>
      </c>
    </row>
    <row r="16" spans="1:14" ht="17.25" thickTop="1" x14ac:dyDescent="0.3">
      <c r="B16" s="169" t="s">
        <v>3</v>
      </c>
      <c r="C16" s="170">
        <f>SUM($C$13:$C$15)</f>
        <v>0</v>
      </c>
      <c r="D16" s="170">
        <f>SUM($D$13:$D$15)</f>
        <v>0</v>
      </c>
      <c r="E16" s="170">
        <f>SUM($E$13:$E$15)</f>
        <v>0</v>
      </c>
      <c r="F16" s="170">
        <f>SUM($F$13:$F$15)</f>
        <v>0</v>
      </c>
      <c r="G16" s="170">
        <f>SUM($G$13:$G$15)</f>
        <v>0</v>
      </c>
      <c r="H16" s="170">
        <f>SUM($H$13:$H$15)</f>
        <v>0</v>
      </c>
      <c r="I16" s="170">
        <f>SUM($I$13:$I$15)</f>
        <v>0</v>
      </c>
      <c r="J16" s="170">
        <f>SUM($J$13:$J$15)</f>
        <v>0</v>
      </c>
      <c r="K16" s="170">
        <f>SUM($K$13:$K$15)</f>
        <v>0</v>
      </c>
      <c r="L16" s="170">
        <f>SUM($L$13:$L$15)</f>
        <v>0</v>
      </c>
    </row>
    <row r="17" spans="2:13" x14ac:dyDescent="0.3">
      <c r="B17" s="145"/>
      <c r="C17" s="145"/>
      <c r="D17" s="145"/>
      <c r="E17" s="145"/>
      <c r="G17" s="145"/>
      <c r="H17" s="145"/>
      <c r="I17" s="145"/>
    </row>
    <row r="19" spans="2:13" s="172" customFormat="1" ht="19.5" x14ac:dyDescent="0.35">
      <c r="B19" s="171" t="s">
        <v>93</v>
      </c>
      <c r="C19" s="171"/>
      <c r="D19" s="171"/>
    </row>
    <row r="20" spans="2:13" s="145" customFormat="1" ht="13.5" customHeight="1" x14ac:dyDescent="0.25">
      <c r="B20" s="173" t="s">
        <v>119</v>
      </c>
      <c r="C20" s="173"/>
      <c r="D20" s="173"/>
      <c r="E20" s="173"/>
      <c r="F20" s="173"/>
      <c r="G20" s="173"/>
      <c r="H20" s="173"/>
      <c r="I20" s="173"/>
      <c r="J20" s="173"/>
      <c r="K20" s="173"/>
      <c r="L20" s="173"/>
      <c r="M20" s="173"/>
    </row>
    <row r="21" spans="2:13" s="145" customFormat="1" ht="13.5" customHeight="1" x14ac:dyDescent="0.25">
      <c r="B21" s="173"/>
      <c r="C21" s="173"/>
      <c r="D21" s="173"/>
      <c r="E21" s="173"/>
      <c r="F21" s="173"/>
      <c r="G21" s="173"/>
      <c r="H21" s="173"/>
      <c r="I21" s="173"/>
      <c r="J21" s="173"/>
      <c r="K21" s="173"/>
      <c r="L21" s="173"/>
      <c r="M21" s="173"/>
    </row>
    <row r="22" spans="2:13" s="145" customFormat="1" ht="13.5" customHeight="1" x14ac:dyDescent="0.25">
      <c r="B22" s="174"/>
      <c r="C22" s="174"/>
      <c r="D22" s="174"/>
      <c r="E22" s="174"/>
      <c r="F22" s="174"/>
      <c r="G22" s="174"/>
      <c r="H22" s="174"/>
      <c r="I22" s="174"/>
      <c r="J22" s="174"/>
      <c r="K22" s="174"/>
      <c r="L22" s="174"/>
      <c r="M22" s="174"/>
    </row>
    <row r="23" spans="2:13" ht="16.5" customHeight="1" x14ac:dyDescent="0.3">
      <c r="B23" s="175" t="s">
        <v>114</v>
      </c>
      <c r="C23" s="104"/>
      <c r="D23" s="104"/>
      <c r="E23" s="104"/>
      <c r="F23" s="104"/>
      <c r="G23" s="104"/>
      <c r="H23" s="176"/>
      <c r="I23" s="176"/>
      <c r="J23" s="176"/>
      <c r="K23" s="176"/>
      <c r="L23" s="176"/>
      <c r="M23" s="177"/>
    </row>
    <row r="24" spans="2:13" x14ac:dyDescent="0.3">
      <c r="B24" s="178"/>
      <c r="C24" s="179"/>
      <c r="D24" s="179"/>
      <c r="E24" s="179"/>
      <c r="F24" s="179"/>
      <c r="G24" s="179"/>
      <c r="H24" s="179"/>
      <c r="I24" s="179"/>
      <c r="J24" s="179"/>
      <c r="K24" s="179"/>
      <c r="L24" s="179"/>
      <c r="M24" s="180"/>
    </row>
    <row r="25" spans="2:13" x14ac:dyDescent="0.3">
      <c r="B25" s="181" t="s">
        <v>113</v>
      </c>
      <c r="C25" s="182"/>
      <c r="D25" s="105"/>
      <c r="E25" s="105"/>
      <c r="F25" s="105"/>
      <c r="G25" s="105"/>
      <c r="H25" s="105"/>
      <c r="I25" s="105"/>
      <c r="J25" s="105"/>
      <c r="K25" s="105"/>
      <c r="L25" s="105"/>
      <c r="M25" s="106"/>
    </row>
    <row r="26" spans="2:13" x14ac:dyDescent="0.3">
      <c r="B26" s="178"/>
      <c r="C26" s="179"/>
      <c r="D26" s="105"/>
      <c r="E26" s="105"/>
      <c r="F26" s="105"/>
      <c r="G26" s="105"/>
      <c r="H26" s="105"/>
      <c r="I26" s="105"/>
      <c r="J26" s="105"/>
      <c r="K26" s="105"/>
      <c r="L26" s="105"/>
      <c r="M26" s="106"/>
    </row>
    <row r="27" spans="2:13" x14ac:dyDescent="0.3">
      <c r="B27" s="178"/>
      <c r="C27" s="179"/>
      <c r="D27" s="105"/>
      <c r="E27" s="105"/>
      <c r="F27" s="105"/>
      <c r="G27" s="105"/>
      <c r="H27" s="105"/>
      <c r="I27" s="105"/>
      <c r="J27" s="105"/>
      <c r="K27" s="105"/>
      <c r="L27" s="105"/>
      <c r="M27" s="106"/>
    </row>
    <row r="28" spans="2:13" x14ac:dyDescent="0.3">
      <c r="B28" s="178"/>
      <c r="C28" s="179"/>
      <c r="D28" s="105"/>
      <c r="E28" s="105"/>
      <c r="F28" s="105"/>
      <c r="G28" s="105"/>
      <c r="H28" s="105"/>
      <c r="I28" s="105"/>
      <c r="J28" s="105"/>
      <c r="K28" s="105"/>
      <c r="L28" s="105"/>
      <c r="M28" s="106"/>
    </row>
    <row r="29" spans="2:13" x14ac:dyDescent="0.3">
      <c r="B29" s="178"/>
      <c r="C29" s="179"/>
      <c r="D29" s="105"/>
      <c r="E29" s="105"/>
      <c r="F29" s="105"/>
      <c r="G29" s="105"/>
      <c r="H29" s="105"/>
      <c r="I29" s="105"/>
      <c r="J29" s="105"/>
      <c r="K29" s="105"/>
      <c r="L29" s="105"/>
      <c r="M29" s="106"/>
    </row>
    <row r="30" spans="2:13" x14ac:dyDescent="0.3">
      <c r="B30" s="178"/>
      <c r="C30" s="179"/>
      <c r="D30" s="105"/>
      <c r="E30" s="105"/>
      <c r="F30" s="105"/>
      <c r="G30" s="105"/>
      <c r="H30" s="105"/>
      <c r="I30" s="105"/>
      <c r="J30" s="105"/>
      <c r="K30" s="105"/>
      <c r="L30" s="105"/>
      <c r="M30" s="106"/>
    </row>
    <row r="31" spans="2:13" x14ac:dyDescent="0.3">
      <c r="B31" s="183"/>
      <c r="C31" s="179"/>
      <c r="D31" s="105"/>
      <c r="E31" s="105"/>
      <c r="F31" s="105"/>
      <c r="G31" s="105"/>
      <c r="H31" s="105"/>
      <c r="I31" s="105"/>
      <c r="J31" s="105"/>
      <c r="K31" s="105"/>
      <c r="L31" s="105"/>
      <c r="M31" s="106"/>
    </row>
    <row r="32" spans="2:13" x14ac:dyDescent="0.3">
      <c r="B32" s="178"/>
      <c r="C32" s="179"/>
      <c r="D32" s="179"/>
      <c r="E32" s="179"/>
      <c r="F32" s="179"/>
      <c r="G32" s="179"/>
      <c r="H32" s="179"/>
      <c r="I32" s="179"/>
      <c r="J32" s="179"/>
      <c r="K32" s="179"/>
      <c r="L32" s="179"/>
      <c r="M32" s="180"/>
    </row>
    <row r="33" spans="2:13" x14ac:dyDescent="0.3">
      <c r="B33" s="181" t="s">
        <v>115</v>
      </c>
      <c r="C33" s="182"/>
      <c r="D33" s="182"/>
      <c r="E33" s="182"/>
      <c r="F33" s="182"/>
      <c r="G33" s="182"/>
      <c r="H33" s="182"/>
      <c r="I33" s="179"/>
      <c r="J33" s="179"/>
      <c r="K33" s="179"/>
      <c r="L33" s="179"/>
      <c r="M33" s="180"/>
    </row>
    <row r="34" spans="2:13" x14ac:dyDescent="0.3">
      <c r="B34" s="98"/>
      <c r="C34" s="99"/>
      <c r="D34" s="99"/>
      <c r="E34" s="99"/>
      <c r="F34" s="99"/>
      <c r="G34" s="99"/>
      <c r="H34" s="99"/>
      <c r="I34" s="99"/>
      <c r="J34" s="99"/>
      <c r="K34" s="99"/>
      <c r="L34" s="99"/>
      <c r="M34" s="100"/>
    </row>
    <row r="35" spans="2:13" x14ac:dyDescent="0.3">
      <c r="B35" s="98"/>
      <c r="C35" s="99"/>
      <c r="D35" s="99"/>
      <c r="E35" s="99"/>
      <c r="F35" s="99"/>
      <c r="G35" s="99"/>
      <c r="H35" s="99"/>
      <c r="I35" s="99"/>
      <c r="J35" s="99"/>
      <c r="K35" s="99"/>
      <c r="L35" s="99"/>
      <c r="M35" s="100"/>
    </row>
    <row r="36" spans="2:13" x14ac:dyDescent="0.3">
      <c r="B36" s="98"/>
      <c r="C36" s="99"/>
      <c r="D36" s="99"/>
      <c r="E36" s="99"/>
      <c r="F36" s="99"/>
      <c r="G36" s="99"/>
      <c r="H36" s="99"/>
      <c r="I36" s="99"/>
      <c r="J36" s="99"/>
      <c r="K36" s="99"/>
      <c r="L36" s="99"/>
      <c r="M36" s="100"/>
    </row>
    <row r="37" spans="2:13" x14ac:dyDescent="0.3">
      <c r="B37" s="98"/>
      <c r="C37" s="99"/>
      <c r="D37" s="99"/>
      <c r="E37" s="99"/>
      <c r="F37" s="99"/>
      <c r="G37" s="99"/>
      <c r="H37" s="99"/>
      <c r="I37" s="99"/>
      <c r="J37" s="99"/>
      <c r="K37" s="99"/>
      <c r="L37" s="99"/>
      <c r="M37" s="100"/>
    </row>
    <row r="38" spans="2:13" x14ac:dyDescent="0.3">
      <c r="B38" s="98"/>
      <c r="C38" s="99"/>
      <c r="D38" s="99"/>
      <c r="E38" s="99"/>
      <c r="F38" s="99"/>
      <c r="G38" s="99"/>
      <c r="H38" s="99"/>
      <c r="I38" s="99"/>
      <c r="J38" s="99"/>
      <c r="K38" s="99"/>
      <c r="L38" s="99"/>
      <c r="M38" s="100"/>
    </row>
    <row r="39" spans="2:13" x14ac:dyDescent="0.3">
      <c r="B39" s="98"/>
      <c r="C39" s="99"/>
      <c r="D39" s="99"/>
      <c r="E39" s="99"/>
      <c r="F39" s="99"/>
      <c r="G39" s="99"/>
      <c r="H39" s="99"/>
      <c r="I39" s="99"/>
      <c r="J39" s="99"/>
      <c r="K39" s="99"/>
      <c r="L39" s="99"/>
      <c r="M39" s="100"/>
    </row>
    <row r="40" spans="2:13" x14ac:dyDescent="0.3">
      <c r="B40" s="98"/>
      <c r="C40" s="99"/>
      <c r="D40" s="99"/>
      <c r="E40" s="99"/>
      <c r="F40" s="99"/>
      <c r="G40" s="99"/>
      <c r="H40" s="99"/>
      <c r="I40" s="99"/>
      <c r="J40" s="99"/>
      <c r="K40" s="99"/>
      <c r="L40" s="99"/>
      <c r="M40" s="100"/>
    </row>
    <row r="41" spans="2:13" x14ac:dyDescent="0.3">
      <c r="B41" s="98"/>
      <c r="C41" s="99"/>
      <c r="D41" s="99"/>
      <c r="E41" s="99"/>
      <c r="F41" s="99"/>
      <c r="G41" s="99"/>
      <c r="H41" s="99"/>
      <c r="I41" s="99"/>
      <c r="J41" s="99"/>
      <c r="K41" s="99"/>
      <c r="L41" s="99"/>
      <c r="M41" s="100"/>
    </row>
    <row r="42" spans="2:13" x14ac:dyDescent="0.3">
      <c r="B42" s="98"/>
      <c r="C42" s="99"/>
      <c r="D42" s="99"/>
      <c r="E42" s="99"/>
      <c r="F42" s="99"/>
      <c r="G42" s="99"/>
      <c r="H42" s="99"/>
      <c r="I42" s="99"/>
      <c r="J42" s="99"/>
      <c r="K42" s="99"/>
      <c r="L42" s="99"/>
      <c r="M42" s="100"/>
    </row>
    <row r="43" spans="2:13" x14ac:dyDescent="0.3">
      <c r="B43" s="98"/>
      <c r="C43" s="99"/>
      <c r="D43" s="99"/>
      <c r="E43" s="99"/>
      <c r="F43" s="99"/>
      <c r="G43" s="99"/>
      <c r="H43" s="99"/>
      <c r="I43" s="99"/>
      <c r="J43" s="99"/>
      <c r="K43" s="99"/>
      <c r="L43" s="99"/>
      <c r="M43" s="100"/>
    </row>
    <row r="44" spans="2:13" x14ac:dyDescent="0.3">
      <c r="B44" s="98"/>
      <c r="C44" s="99"/>
      <c r="D44" s="99"/>
      <c r="E44" s="99"/>
      <c r="F44" s="99"/>
      <c r="G44" s="99"/>
      <c r="H44" s="99"/>
      <c r="I44" s="99"/>
      <c r="J44" s="99"/>
      <c r="K44" s="99"/>
      <c r="L44" s="99"/>
      <c r="M44" s="100"/>
    </row>
    <row r="45" spans="2:13" x14ac:dyDescent="0.3">
      <c r="B45" s="98"/>
      <c r="C45" s="99"/>
      <c r="D45" s="99"/>
      <c r="E45" s="99"/>
      <c r="F45" s="99"/>
      <c r="G45" s="99"/>
      <c r="H45" s="99"/>
      <c r="I45" s="99"/>
      <c r="J45" s="99"/>
      <c r="K45" s="99"/>
      <c r="L45" s="99"/>
      <c r="M45" s="100"/>
    </row>
    <row r="46" spans="2:13" x14ac:dyDescent="0.3">
      <c r="B46" s="98"/>
      <c r="C46" s="99"/>
      <c r="D46" s="99"/>
      <c r="E46" s="99"/>
      <c r="F46" s="99"/>
      <c r="G46" s="99"/>
      <c r="H46" s="99"/>
      <c r="I46" s="99"/>
      <c r="J46" s="99"/>
      <c r="K46" s="99"/>
      <c r="L46" s="99"/>
      <c r="M46" s="100"/>
    </row>
    <row r="47" spans="2:13" x14ac:dyDescent="0.3">
      <c r="B47" s="98"/>
      <c r="C47" s="99"/>
      <c r="D47" s="99"/>
      <c r="E47" s="99"/>
      <c r="F47" s="99"/>
      <c r="G47" s="99"/>
      <c r="H47" s="99"/>
      <c r="I47" s="99"/>
      <c r="J47" s="99"/>
      <c r="K47" s="99"/>
      <c r="L47" s="99"/>
      <c r="M47" s="100"/>
    </row>
    <row r="48" spans="2:13" x14ac:dyDescent="0.3">
      <c r="B48" s="98"/>
      <c r="C48" s="99"/>
      <c r="D48" s="99"/>
      <c r="E48" s="99"/>
      <c r="F48" s="99"/>
      <c r="G48" s="99"/>
      <c r="H48" s="99"/>
      <c r="I48" s="99"/>
      <c r="J48" s="99"/>
      <c r="K48" s="99"/>
      <c r="L48" s="99"/>
      <c r="M48" s="100"/>
    </row>
    <row r="49" spans="2:13" x14ac:dyDescent="0.3">
      <c r="B49" s="101"/>
      <c r="C49" s="102"/>
      <c r="D49" s="102"/>
      <c r="E49" s="102"/>
      <c r="F49" s="102"/>
      <c r="G49" s="102"/>
      <c r="H49" s="102"/>
      <c r="I49" s="102"/>
      <c r="J49" s="102"/>
      <c r="K49" s="102"/>
      <c r="L49" s="102"/>
      <c r="M49" s="103"/>
    </row>
  </sheetData>
  <sheetProtection algorithmName="SHA-512" hashValue="7PS55RTQsWEqQQu6lU1r9a7+1Ck8uZz5W+CKUAK9tcxug8BOxQ5SikgtDr3VZCE7VLJVOSDQ5fzz72NjRnSt2A==" saltValue="8F96/Fg4wVbmm+Q3m1PD7w==" spinCount="100000" sheet="1" objects="1" scenarios="1" selectLockedCells="1"/>
  <mergeCells count="18">
    <mergeCell ref="B25:C25"/>
    <mergeCell ref="D25:M31"/>
    <mergeCell ref="B33:H33"/>
    <mergeCell ref="B34:M49"/>
    <mergeCell ref="M5:N6"/>
    <mergeCell ref="A6:B6"/>
    <mergeCell ref="J6:K6"/>
    <mergeCell ref="J8:K8"/>
    <mergeCell ref="B12:L12"/>
    <mergeCell ref="B19:D19"/>
    <mergeCell ref="B20:M22"/>
    <mergeCell ref="C23:G23"/>
    <mergeCell ref="C5:D5"/>
    <mergeCell ref="C6:D6"/>
    <mergeCell ref="A1:E1"/>
    <mergeCell ref="A2:E2"/>
    <mergeCell ref="J4:K4"/>
    <mergeCell ref="C4:D4"/>
  </mergeCells>
  <conditionalFormatting sqref="J8:K8">
    <cfRule type="expression" dxfId="3" priority="1">
      <formula>$J$6="Other (Described Below)"</formula>
    </cfRule>
  </conditionalFormatting>
  <dataValidations count="3">
    <dataValidation type="whole" allowBlank="1" showInputMessage="1" showErrorMessage="1" sqref="G4" xr:uid="{F88D998E-8200-4A95-AC7D-57BEEA895839}">
      <formula1>1</formula1>
      <formula2>100</formula2>
    </dataValidation>
    <dataValidation type="decimal" operator="lessThan" allowBlank="1" showInputMessage="1" showErrorMessage="1" sqref="C11:K11" xr:uid="{93EA8A77-4118-4B11-8024-A8B2B89A1B54}">
      <formula1>99999999999.99</formula1>
    </dataValidation>
    <dataValidation type="whole" operator="lessThan" allowBlank="1" showInputMessage="1" showErrorMessage="1" sqref="C13:K15" xr:uid="{96021681-6277-46F6-9183-5A201145E9FE}">
      <formula1>99999999999</formula1>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E595B08-14B2-4D85-88BA-78B469C3108F}">
          <x14:formula1>
            <xm:f>Lookup!$F$2:$F$3</xm:f>
          </x14:formula1>
          <xm:sqref>J4</xm:sqref>
        </x14:dataValidation>
        <x14:dataValidation type="list" allowBlank="1" showInputMessage="1" showErrorMessage="1" xr:uid="{80054CB6-A9E9-4016-B60E-9BD72C49495F}">
          <x14:formula1>
            <xm:f>Lookup!$G$2:$G$3</xm:f>
          </x14:formula1>
          <xm:sqref>G6</xm:sqref>
        </x14:dataValidation>
        <x14:dataValidation type="list" allowBlank="1" showInputMessage="1" showErrorMessage="1" xr:uid="{0F073C49-AE9F-42E1-B28C-01DC1912FD1B}">
          <x14:formula1>
            <xm:f>Lookup!$E$2:$E$11</xm:f>
          </x14:formula1>
          <xm:sqref>J6:K6</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F56A7F-4990-446C-ACBE-091A2AC89281}">
  <sheetPr codeName="Sheet6">
    <pageSetUpPr fitToPage="1"/>
  </sheetPr>
  <dimension ref="A1:N49"/>
  <sheetViews>
    <sheetView zoomScaleNormal="100" workbookViewId="0">
      <selection activeCell="G4" sqref="G4"/>
    </sheetView>
  </sheetViews>
  <sheetFormatPr defaultRowHeight="16.5" x14ac:dyDescent="0.3"/>
  <cols>
    <col min="1" max="1" width="3.625" style="146" customWidth="1"/>
    <col min="2" max="2" width="13.625" style="146" customWidth="1"/>
    <col min="3" max="14" width="15.625" style="146" customWidth="1"/>
    <col min="15" max="16384" width="9" style="146"/>
  </cols>
  <sheetData>
    <row r="1" spans="1:14" s="143" customFormat="1" ht="19.5" x14ac:dyDescent="0.35">
      <c r="A1" s="140" t="str">
        <f>'Budget Issue #1 '!$A$1</f>
        <v>Clerk of Court Annual Budget Issues Request Form</v>
      </c>
      <c r="B1" s="140"/>
      <c r="C1" s="140"/>
      <c r="D1" s="140"/>
      <c r="E1" s="140"/>
      <c r="F1" s="141"/>
      <c r="G1" s="141"/>
      <c r="H1" s="141"/>
      <c r="I1" s="141"/>
      <c r="J1" s="142"/>
    </row>
    <row r="2" spans="1:14" s="143" customFormat="1" ht="19.5" x14ac:dyDescent="0.35">
      <c r="A2" s="140" t="str">
        <f>'Budget Issue #1 '!$A$2</f>
        <v>County Fiscal Year 2026-2027</v>
      </c>
      <c r="B2" s="140"/>
      <c r="C2" s="140"/>
      <c r="D2" s="140"/>
      <c r="E2" s="140"/>
      <c r="F2" s="141"/>
      <c r="G2" s="141"/>
      <c r="H2" s="141"/>
      <c r="I2" s="141"/>
      <c r="J2" s="142"/>
    </row>
    <row r="3" spans="1:14" s="144" customFormat="1" ht="15.75" x14ac:dyDescent="0.3">
      <c r="E3" s="145"/>
    </row>
    <row r="4" spans="1:14" x14ac:dyDescent="0.3">
      <c r="B4" s="147" t="s">
        <v>81</v>
      </c>
      <c r="C4" s="148" t="str">
        <f>IF(RevenueProjections!$C$5="","",RevenueProjections!$C$5)</f>
        <v/>
      </c>
      <c r="D4" s="148"/>
      <c r="E4" s="145"/>
      <c r="F4" s="147" t="s">
        <v>104</v>
      </c>
      <c r="G4" s="188"/>
      <c r="I4" s="147" t="s">
        <v>85</v>
      </c>
      <c r="J4" s="189"/>
      <c r="K4" s="189"/>
    </row>
    <row r="5" spans="1:14" x14ac:dyDescent="0.3">
      <c r="B5" s="147" t="s">
        <v>82</v>
      </c>
      <c r="C5" s="149" t="str">
        <f>IF(RevenueProjections!$C$6="","",RevenueProjections!$C$6)</f>
        <v/>
      </c>
      <c r="D5" s="149"/>
      <c r="E5" s="145"/>
      <c r="M5" s="150" t="str">
        <f>'Budget Issue #1 '!M5:N6</f>
        <v>CCOC Form Version 1
Created 04/08/2026</v>
      </c>
      <c r="N5" s="150"/>
    </row>
    <row r="6" spans="1:14" x14ac:dyDescent="0.3">
      <c r="A6" s="151" t="s">
        <v>105</v>
      </c>
      <c r="B6" s="151"/>
      <c r="C6" s="152" t="str">
        <f>IF(RevenueProjections!$C$7="","",RevenueProjections!$C$7)</f>
        <v/>
      </c>
      <c r="D6" s="152"/>
      <c r="E6" s="145"/>
      <c r="F6" s="147" t="s">
        <v>106</v>
      </c>
      <c r="G6" s="188"/>
      <c r="I6" s="147" t="s">
        <v>90</v>
      </c>
      <c r="J6" s="189"/>
      <c r="K6" s="189"/>
      <c r="M6" s="150"/>
      <c r="N6" s="150"/>
    </row>
    <row r="7" spans="1:14" x14ac:dyDescent="0.3">
      <c r="C7" s="153"/>
      <c r="D7" s="153"/>
      <c r="E7" s="145"/>
    </row>
    <row r="8" spans="1:14" x14ac:dyDescent="0.3">
      <c r="J8" s="155"/>
      <c r="K8" s="155"/>
    </row>
    <row r="10" spans="1:14" s="156" customFormat="1" ht="27" x14ac:dyDescent="0.25">
      <c r="C10" s="157" t="s">
        <v>95</v>
      </c>
      <c r="D10" s="157" t="s">
        <v>96</v>
      </c>
      <c r="E10" s="157" t="s">
        <v>97</v>
      </c>
      <c r="F10" s="157" t="s">
        <v>98</v>
      </c>
      <c r="G10" s="157" t="s">
        <v>99</v>
      </c>
      <c r="H10" s="157" t="s">
        <v>100</v>
      </c>
      <c r="I10" s="157" t="s">
        <v>101</v>
      </c>
      <c r="J10" s="157" t="s">
        <v>102</v>
      </c>
      <c r="K10" s="157" t="s">
        <v>103</v>
      </c>
      <c r="L10" s="158" t="s">
        <v>3</v>
      </c>
    </row>
    <row r="11" spans="1:14" x14ac:dyDescent="0.3">
      <c r="B11" s="159" t="s">
        <v>111</v>
      </c>
      <c r="C11" s="3"/>
      <c r="D11" s="3"/>
      <c r="E11" s="3"/>
      <c r="F11" s="3"/>
      <c r="G11" s="3"/>
      <c r="H11" s="3"/>
      <c r="I11" s="3"/>
      <c r="J11" s="3"/>
      <c r="K11" s="3"/>
      <c r="L11" s="160">
        <f>SUM($C$11:$K$11)</f>
        <v>0</v>
      </c>
    </row>
    <row r="12" spans="1:14" ht="7.5" customHeight="1" x14ac:dyDescent="0.3">
      <c r="B12" s="161"/>
      <c r="C12" s="162"/>
      <c r="D12" s="162"/>
      <c r="E12" s="162"/>
      <c r="F12" s="162"/>
      <c r="G12" s="162"/>
      <c r="H12" s="162"/>
      <c r="I12" s="162"/>
      <c r="J12" s="162"/>
      <c r="K12" s="162"/>
      <c r="L12" s="163"/>
    </row>
    <row r="13" spans="1:14" x14ac:dyDescent="0.3">
      <c r="B13" s="164" t="s">
        <v>0</v>
      </c>
      <c r="C13" s="4"/>
      <c r="D13" s="4"/>
      <c r="E13" s="4"/>
      <c r="F13" s="4"/>
      <c r="G13" s="4"/>
      <c r="H13" s="4"/>
      <c r="I13" s="4"/>
      <c r="J13" s="4"/>
      <c r="K13" s="4"/>
      <c r="L13" s="165">
        <f>SUM($C$13:$K$13)</f>
        <v>0</v>
      </c>
    </row>
    <row r="14" spans="1:14" x14ac:dyDescent="0.3">
      <c r="B14" s="166" t="s">
        <v>1</v>
      </c>
      <c r="C14" s="5"/>
      <c r="D14" s="5"/>
      <c r="E14" s="5"/>
      <c r="F14" s="5"/>
      <c r="G14" s="5"/>
      <c r="H14" s="5"/>
      <c r="I14" s="5"/>
      <c r="J14" s="5"/>
      <c r="K14" s="5"/>
      <c r="L14" s="165">
        <f>SUM($C$14:$K$14)</f>
        <v>0</v>
      </c>
    </row>
    <row r="15" spans="1:14" ht="17.25" thickBot="1" x14ac:dyDescent="0.35">
      <c r="B15" s="167" t="s">
        <v>2</v>
      </c>
      <c r="C15" s="6"/>
      <c r="D15" s="6"/>
      <c r="E15" s="6"/>
      <c r="F15" s="6"/>
      <c r="G15" s="6"/>
      <c r="H15" s="6"/>
      <c r="I15" s="6"/>
      <c r="J15" s="6"/>
      <c r="K15" s="6"/>
      <c r="L15" s="168">
        <f>SUM($C$15:$K$15)</f>
        <v>0</v>
      </c>
    </row>
    <row r="16" spans="1:14" ht="17.25" thickTop="1" x14ac:dyDescent="0.3">
      <c r="B16" s="169" t="s">
        <v>3</v>
      </c>
      <c r="C16" s="170">
        <f>SUM($C$13:$C$15)</f>
        <v>0</v>
      </c>
      <c r="D16" s="170">
        <f>SUM($D$13:$D$15)</f>
        <v>0</v>
      </c>
      <c r="E16" s="170">
        <f>SUM($E$13:$E$15)</f>
        <v>0</v>
      </c>
      <c r="F16" s="170">
        <f>SUM($F$13:$F$15)</f>
        <v>0</v>
      </c>
      <c r="G16" s="170">
        <f>SUM($G$13:$G$15)</f>
        <v>0</v>
      </c>
      <c r="H16" s="170">
        <f>SUM($H$13:$H$15)</f>
        <v>0</v>
      </c>
      <c r="I16" s="170">
        <f>SUM($I$13:$I$15)</f>
        <v>0</v>
      </c>
      <c r="J16" s="170">
        <f>SUM($J$13:$J$15)</f>
        <v>0</v>
      </c>
      <c r="K16" s="170">
        <f>SUM($K$13:$K$15)</f>
        <v>0</v>
      </c>
      <c r="L16" s="170">
        <f>SUM($L$13:$L$15)</f>
        <v>0</v>
      </c>
    </row>
    <row r="17" spans="2:13" x14ac:dyDescent="0.3">
      <c r="B17" s="145"/>
      <c r="C17" s="145"/>
      <c r="D17" s="145"/>
      <c r="E17" s="145"/>
      <c r="G17" s="145"/>
      <c r="H17" s="145"/>
      <c r="I17" s="145"/>
    </row>
    <row r="19" spans="2:13" s="172" customFormat="1" ht="19.5" x14ac:dyDescent="0.35">
      <c r="B19" s="171" t="s">
        <v>93</v>
      </c>
      <c r="C19" s="171"/>
      <c r="D19" s="171"/>
    </row>
    <row r="20" spans="2:13" s="145" customFormat="1" ht="13.5" customHeight="1" x14ac:dyDescent="0.25">
      <c r="B20" s="173" t="s">
        <v>119</v>
      </c>
      <c r="C20" s="173"/>
      <c r="D20" s="173"/>
      <c r="E20" s="173"/>
      <c r="F20" s="173"/>
      <c r="G20" s="173"/>
      <c r="H20" s="173"/>
      <c r="I20" s="173"/>
      <c r="J20" s="173"/>
      <c r="K20" s="173"/>
      <c r="L20" s="173"/>
      <c r="M20" s="173"/>
    </row>
    <row r="21" spans="2:13" s="145" customFormat="1" ht="13.5" x14ac:dyDescent="0.25">
      <c r="B21" s="173"/>
      <c r="C21" s="173"/>
      <c r="D21" s="173"/>
      <c r="E21" s="173"/>
      <c r="F21" s="173"/>
      <c r="G21" s="173"/>
      <c r="H21" s="173"/>
      <c r="I21" s="173"/>
      <c r="J21" s="173"/>
      <c r="K21" s="173"/>
      <c r="L21" s="173"/>
      <c r="M21" s="173"/>
    </row>
    <row r="22" spans="2:13" s="145" customFormat="1" ht="13.5" x14ac:dyDescent="0.25">
      <c r="B22" s="174"/>
      <c r="C22" s="174"/>
      <c r="D22" s="174"/>
      <c r="E22" s="174"/>
      <c r="F22" s="174"/>
      <c r="G22" s="174"/>
      <c r="H22" s="174"/>
      <c r="I22" s="174"/>
      <c r="J22" s="174"/>
      <c r="K22" s="174"/>
      <c r="L22" s="174"/>
      <c r="M22" s="174"/>
    </row>
    <row r="23" spans="2:13" ht="16.5" customHeight="1" x14ac:dyDescent="0.3">
      <c r="B23" s="175" t="s">
        <v>114</v>
      </c>
      <c r="C23" s="104"/>
      <c r="D23" s="104"/>
      <c r="E23" s="104"/>
      <c r="F23" s="104"/>
      <c r="G23" s="104"/>
      <c r="H23" s="176"/>
      <c r="I23" s="176"/>
      <c r="J23" s="176"/>
      <c r="K23" s="176"/>
      <c r="L23" s="176"/>
      <c r="M23" s="177"/>
    </row>
    <row r="24" spans="2:13" x14ac:dyDescent="0.3">
      <c r="B24" s="178"/>
      <c r="C24" s="179"/>
      <c r="D24" s="179"/>
      <c r="E24" s="179"/>
      <c r="F24" s="179"/>
      <c r="G24" s="179"/>
      <c r="H24" s="179"/>
      <c r="I24" s="179"/>
      <c r="J24" s="179"/>
      <c r="K24" s="179"/>
      <c r="L24" s="179"/>
      <c r="M24" s="180"/>
    </row>
    <row r="25" spans="2:13" x14ac:dyDescent="0.3">
      <c r="B25" s="181" t="s">
        <v>113</v>
      </c>
      <c r="C25" s="182"/>
      <c r="D25" s="105"/>
      <c r="E25" s="105"/>
      <c r="F25" s="105"/>
      <c r="G25" s="105"/>
      <c r="H25" s="105"/>
      <c r="I25" s="105"/>
      <c r="J25" s="105"/>
      <c r="K25" s="105"/>
      <c r="L25" s="105"/>
      <c r="M25" s="106"/>
    </row>
    <row r="26" spans="2:13" x14ac:dyDescent="0.3">
      <c r="B26" s="178"/>
      <c r="C26" s="179"/>
      <c r="D26" s="105"/>
      <c r="E26" s="105"/>
      <c r="F26" s="105"/>
      <c r="G26" s="105"/>
      <c r="H26" s="105"/>
      <c r="I26" s="105"/>
      <c r="J26" s="105"/>
      <c r="K26" s="105"/>
      <c r="L26" s="105"/>
      <c r="M26" s="106"/>
    </row>
    <row r="27" spans="2:13" x14ac:dyDescent="0.3">
      <c r="B27" s="178"/>
      <c r="C27" s="179"/>
      <c r="D27" s="105"/>
      <c r="E27" s="105"/>
      <c r="F27" s="105"/>
      <c r="G27" s="105"/>
      <c r="H27" s="105"/>
      <c r="I27" s="105"/>
      <c r="J27" s="105"/>
      <c r="K27" s="105"/>
      <c r="L27" s="105"/>
      <c r="M27" s="106"/>
    </row>
    <row r="28" spans="2:13" x14ac:dyDescent="0.3">
      <c r="B28" s="178"/>
      <c r="C28" s="179"/>
      <c r="D28" s="105"/>
      <c r="E28" s="105"/>
      <c r="F28" s="105"/>
      <c r="G28" s="105"/>
      <c r="H28" s="105"/>
      <c r="I28" s="105"/>
      <c r="J28" s="105"/>
      <c r="K28" s="105"/>
      <c r="L28" s="105"/>
      <c r="M28" s="106"/>
    </row>
    <row r="29" spans="2:13" x14ac:dyDescent="0.3">
      <c r="B29" s="178"/>
      <c r="C29" s="179"/>
      <c r="D29" s="105"/>
      <c r="E29" s="105"/>
      <c r="F29" s="105"/>
      <c r="G29" s="105"/>
      <c r="H29" s="105"/>
      <c r="I29" s="105"/>
      <c r="J29" s="105"/>
      <c r="K29" s="105"/>
      <c r="L29" s="105"/>
      <c r="M29" s="106"/>
    </row>
    <row r="30" spans="2:13" x14ac:dyDescent="0.3">
      <c r="B30" s="178"/>
      <c r="C30" s="179"/>
      <c r="D30" s="105"/>
      <c r="E30" s="105"/>
      <c r="F30" s="105"/>
      <c r="G30" s="105"/>
      <c r="H30" s="105"/>
      <c r="I30" s="105"/>
      <c r="J30" s="105"/>
      <c r="K30" s="105"/>
      <c r="L30" s="105"/>
      <c r="M30" s="106"/>
    </row>
    <row r="31" spans="2:13" x14ac:dyDescent="0.3">
      <c r="B31" s="183"/>
      <c r="C31" s="179"/>
      <c r="D31" s="105"/>
      <c r="E31" s="105"/>
      <c r="F31" s="105"/>
      <c r="G31" s="105"/>
      <c r="H31" s="105"/>
      <c r="I31" s="105"/>
      <c r="J31" s="105"/>
      <c r="K31" s="105"/>
      <c r="L31" s="105"/>
      <c r="M31" s="106"/>
    </row>
    <row r="32" spans="2:13" x14ac:dyDescent="0.3">
      <c r="B32" s="178"/>
      <c r="C32" s="179"/>
      <c r="D32" s="179"/>
      <c r="E32" s="179"/>
      <c r="F32" s="179"/>
      <c r="G32" s="179"/>
      <c r="H32" s="179"/>
      <c r="I32" s="179"/>
      <c r="J32" s="179"/>
      <c r="K32" s="179"/>
      <c r="L32" s="179"/>
      <c r="M32" s="180"/>
    </row>
    <row r="33" spans="2:13" x14ac:dyDescent="0.3">
      <c r="B33" s="181" t="s">
        <v>115</v>
      </c>
      <c r="C33" s="182"/>
      <c r="D33" s="182"/>
      <c r="E33" s="182"/>
      <c r="F33" s="182"/>
      <c r="G33" s="182"/>
      <c r="H33" s="182"/>
      <c r="I33" s="179"/>
      <c r="J33" s="179"/>
      <c r="K33" s="179"/>
      <c r="L33" s="179"/>
      <c r="M33" s="180"/>
    </row>
    <row r="34" spans="2:13" x14ac:dyDescent="0.3">
      <c r="B34" s="98"/>
      <c r="C34" s="99"/>
      <c r="D34" s="99"/>
      <c r="E34" s="99"/>
      <c r="F34" s="99"/>
      <c r="G34" s="99"/>
      <c r="H34" s="99"/>
      <c r="I34" s="99"/>
      <c r="J34" s="99"/>
      <c r="K34" s="99"/>
      <c r="L34" s="99"/>
      <c r="M34" s="100"/>
    </row>
    <row r="35" spans="2:13" x14ac:dyDescent="0.3">
      <c r="B35" s="98"/>
      <c r="C35" s="99"/>
      <c r="D35" s="99"/>
      <c r="E35" s="99"/>
      <c r="F35" s="99"/>
      <c r="G35" s="99"/>
      <c r="H35" s="99"/>
      <c r="I35" s="99"/>
      <c r="J35" s="99"/>
      <c r="K35" s="99"/>
      <c r="L35" s="99"/>
      <c r="M35" s="100"/>
    </row>
    <row r="36" spans="2:13" x14ac:dyDescent="0.3">
      <c r="B36" s="98"/>
      <c r="C36" s="99"/>
      <c r="D36" s="99"/>
      <c r="E36" s="99"/>
      <c r="F36" s="99"/>
      <c r="G36" s="99"/>
      <c r="H36" s="99"/>
      <c r="I36" s="99"/>
      <c r="J36" s="99"/>
      <c r="K36" s="99"/>
      <c r="L36" s="99"/>
      <c r="M36" s="100"/>
    </row>
    <row r="37" spans="2:13" x14ac:dyDescent="0.3">
      <c r="B37" s="98"/>
      <c r="C37" s="99"/>
      <c r="D37" s="99"/>
      <c r="E37" s="99"/>
      <c r="F37" s="99"/>
      <c r="G37" s="99"/>
      <c r="H37" s="99"/>
      <c r="I37" s="99"/>
      <c r="J37" s="99"/>
      <c r="K37" s="99"/>
      <c r="L37" s="99"/>
      <c r="M37" s="100"/>
    </row>
    <row r="38" spans="2:13" x14ac:dyDescent="0.3">
      <c r="B38" s="98"/>
      <c r="C38" s="99"/>
      <c r="D38" s="99"/>
      <c r="E38" s="99"/>
      <c r="F38" s="99"/>
      <c r="G38" s="99"/>
      <c r="H38" s="99"/>
      <c r="I38" s="99"/>
      <c r="J38" s="99"/>
      <c r="K38" s="99"/>
      <c r="L38" s="99"/>
      <c r="M38" s="100"/>
    </row>
    <row r="39" spans="2:13" x14ac:dyDescent="0.3">
      <c r="B39" s="98"/>
      <c r="C39" s="99"/>
      <c r="D39" s="99"/>
      <c r="E39" s="99"/>
      <c r="F39" s="99"/>
      <c r="G39" s="99"/>
      <c r="H39" s="99"/>
      <c r="I39" s="99"/>
      <c r="J39" s="99"/>
      <c r="K39" s="99"/>
      <c r="L39" s="99"/>
      <c r="M39" s="100"/>
    </row>
    <row r="40" spans="2:13" x14ac:dyDescent="0.3">
      <c r="B40" s="98"/>
      <c r="C40" s="99"/>
      <c r="D40" s="99"/>
      <c r="E40" s="99"/>
      <c r="F40" s="99"/>
      <c r="G40" s="99"/>
      <c r="H40" s="99"/>
      <c r="I40" s="99"/>
      <c r="J40" s="99"/>
      <c r="K40" s="99"/>
      <c r="L40" s="99"/>
      <c r="M40" s="100"/>
    </row>
    <row r="41" spans="2:13" x14ac:dyDescent="0.3">
      <c r="B41" s="98"/>
      <c r="C41" s="99"/>
      <c r="D41" s="99"/>
      <c r="E41" s="99"/>
      <c r="F41" s="99"/>
      <c r="G41" s="99"/>
      <c r="H41" s="99"/>
      <c r="I41" s="99"/>
      <c r="J41" s="99"/>
      <c r="K41" s="99"/>
      <c r="L41" s="99"/>
      <c r="M41" s="100"/>
    </row>
    <row r="42" spans="2:13" x14ac:dyDescent="0.3">
      <c r="B42" s="98"/>
      <c r="C42" s="99"/>
      <c r="D42" s="99"/>
      <c r="E42" s="99"/>
      <c r="F42" s="99"/>
      <c r="G42" s="99"/>
      <c r="H42" s="99"/>
      <c r="I42" s="99"/>
      <c r="J42" s="99"/>
      <c r="K42" s="99"/>
      <c r="L42" s="99"/>
      <c r="M42" s="100"/>
    </row>
    <row r="43" spans="2:13" x14ac:dyDescent="0.3">
      <c r="B43" s="98"/>
      <c r="C43" s="99"/>
      <c r="D43" s="99"/>
      <c r="E43" s="99"/>
      <c r="F43" s="99"/>
      <c r="G43" s="99"/>
      <c r="H43" s="99"/>
      <c r="I43" s="99"/>
      <c r="J43" s="99"/>
      <c r="K43" s="99"/>
      <c r="L43" s="99"/>
      <c r="M43" s="100"/>
    </row>
    <row r="44" spans="2:13" x14ac:dyDescent="0.3">
      <c r="B44" s="98"/>
      <c r="C44" s="99"/>
      <c r="D44" s="99"/>
      <c r="E44" s="99"/>
      <c r="F44" s="99"/>
      <c r="G44" s="99"/>
      <c r="H44" s="99"/>
      <c r="I44" s="99"/>
      <c r="J44" s="99"/>
      <c r="K44" s="99"/>
      <c r="L44" s="99"/>
      <c r="M44" s="100"/>
    </row>
    <row r="45" spans="2:13" x14ac:dyDescent="0.3">
      <c r="B45" s="98"/>
      <c r="C45" s="99"/>
      <c r="D45" s="99"/>
      <c r="E45" s="99"/>
      <c r="F45" s="99"/>
      <c r="G45" s="99"/>
      <c r="H45" s="99"/>
      <c r="I45" s="99"/>
      <c r="J45" s="99"/>
      <c r="K45" s="99"/>
      <c r="L45" s="99"/>
      <c r="M45" s="100"/>
    </row>
    <row r="46" spans="2:13" x14ac:dyDescent="0.3">
      <c r="B46" s="98"/>
      <c r="C46" s="99"/>
      <c r="D46" s="99"/>
      <c r="E46" s="99"/>
      <c r="F46" s="99"/>
      <c r="G46" s="99"/>
      <c r="H46" s="99"/>
      <c r="I46" s="99"/>
      <c r="J46" s="99"/>
      <c r="K46" s="99"/>
      <c r="L46" s="99"/>
      <c r="M46" s="100"/>
    </row>
    <row r="47" spans="2:13" x14ac:dyDescent="0.3">
      <c r="B47" s="98"/>
      <c r="C47" s="99"/>
      <c r="D47" s="99"/>
      <c r="E47" s="99"/>
      <c r="F47" s="99"/>
      <c r="G47" s="99"/>
      <c r="H47" s="99"/>
      <c r="I47" s="99"/>
      <c r="J47" s="99"/>
      <c r="K47" s="99"/>
      <c r="L47" s="99"/>
      <c r="M47" s="100"/>
    </row>
    <row r="48" spans="2:13" x14ac:dyDescent="0.3">
      <c r="B48" s="98"/>
      <c r="C48" s="99"/>
      <c r="D48" s="99"/>
      <c r="E48" s="99"/>
      <c r="F48" s="99"/>
      <c r="G48" s="99"/>
      <c r="H48" s="99"/>
      <c r="I48" s="99"/>
      <c r="J48" s="99"/>
      <c r="K48" s="99"/>
      <c r="L48" s="99"/>
      <c r="M48" s="100"/>
    </row>
    <row r="49" spans="2:13" x14ac:dyDescent="0.3">
      <c r="B49" s="101"/>
      <c r="C49" s="102"/>
      <c r="D49" s="102"/>
      <c r="E49" s="102"/>
      <c r="F49" s="102"/>
      <c r="G49" s="102"/>
      <c r="H49" s="102"/>
      <c r="I49" s="102"/>
      <c r="J49" s="102"/>
      <c r="K49" s="102"/>
      <c r="L49" s="102"/>
      <c r="M49" s="103"/>
    </row>
  </sheetData>
  <sheetProtection algorithmName="SHA-512" hashValue="W5ittgHrUt5X1017TD1Q5T6IRRq5mdwTn3247hjeml7J7ZDUAZxEXmaPQwXiIv7z8GRB5OFq+0KsmlCHfCFasQ==" saltValue="SCgAx+m3TIWRtrR/pmq+CQ==" spinCount="100000" sheet="1" objects="1" scenarios="1" selectLockedCells="1"/>
  <mergeCells count="18">
    <mergeCell ref="B33:H33"/>
    <mergeCell ref="B34:M49"/>
    <mergeCell ref="M5:N6"/>
    <mergeCell ref="A6:B6"/>
    <mergeCell ref="J6:K6"/>
    <mergeCell ref="J8:K8"/>
    <mergeCell ref="B12:L12"/>
    <mergeCell ref="B19:D19"/>
    <mergeCell ref="B20:M22"/>
    <mergeCell ref="B25:C25"/>
    <mergeCell ref="D25:M31"/>
    <mergeCell ref="C23:G23"/>
    <mergeCell ref="C5:D5"/>
    <mergeCell ref="C6:D6"/>
    <mergeCell ref="A1:E1"/>
    <mergeCell ref="A2:E2"/>
    <mergeCell ref="J4:K4"/>
    <mergeCell ref="C4:D4"/>
  </mergeCells>
  <conditionalFormatting sqref="J8:K8">
    <cfRule type="expression" dxfId="2" priority="1">
      <formula>$J$6="Other (Described Below)"</formula>
    </cfRule>
  </conditionalFormatting>
  <dataValidations count="3">
    <dataValidation type="whole" operator="lessThan" allowBlank="1" showInputMessage="1" showErrorMessage="1" sqref="C13:K15" xr:uid="{1894D29C-A71B-464D-B9F2-D149FDC6862F}">
      <formula1>99999999999</formula1>
    </dataValidation>
    <dataValidation type="decimal" operator="lessThan" allowBlank="1" showInputMessage="1" showErrorMessage="1" sqref="C11:K11" xr:uid="{B8B2BDC2-71F8-4BAD-8E4F-21855A48A9DB}">
      <formula1>99999999999.99</formula1>
    </dataValidation>
    <dataValidation type="whole" allowBlank="1" showInputMessage="1" showErrorMessage="1" sqref="G4" xr:uid="{48D382C2-AC4C-440A-8B7A-A20F2419FD2B}">
      <formula1>1</formula1>
      <formula2>100</formula2>
    </dataValidation>
  </dataValidations>
  <printOptions horizontalCentered="1"/>
  <pageMargins left="0.25" right="0.25" top="0.25" bottom="0.5" header="0.25" footer="0.25"/>
  <pageSetup scale="60" orientation="landscape" r:id="rId1"/>
  <headerFooter>
    <oddFooter>&amp;L&amp;"Franklin Gothic Demi,Regular"&amp;K002D73&amp;F</oddFooter>
  </headerFooter>
  <drawing r:id="rId2"/>
  <extLst>
    <ext xmlns:x14="http://schemas.microsoft.com/office/spreadsheetml/2009/9/main" uri="{CCE6A557-97BC-4b89-ADB6-D9C93CAAB3DF}">
      <x14:dataValidations xmlns:xm="http://schemas.microsoft.com/office/excel/2006/main" count="3">
        <x14:dataValidation type="list" allowBlank="1" showInputMessage="1" showErrorMessage="1" xr:uid="{B64BE2A9-BD43-4BB2-ACC7-A8E66BC06F3C}">
          <x14:formula1>
            <xm:f>Lookup!$G$2:$G$3</xm:f>
          </x14:formula1>
          <xm:sqref>G6</xm:sqref>
        </x14:dataValidation>
        <x14:dataValidation type="list" allowBlank="1" showInputMessage="1" showErrorMessage="1" xr:uid="{E6017A7E-9C3B-4C2E-8494-7208B2DA7F2E}">
          <x14:formula1>
            <xm:f>Lookup!$F$2:$F$3</xm:f>
          </x14:formula1>
          <xm:sqref>J4</xm:sqref>
        </x14:dataValidation>
        <x14:dataValidation type="list" allowBlank="1" showInputMessage="1" showErrorMessage="1" xr:uid="{4FA44F86-9E5F-4F6B-9BDC-9AEE4392C0AF}">
          <x14:formula1>
            <xm:f>Lookup!$E$2:$E$11</xm:f>
          </x14:formula1>
          <xm:sqref>J6:K6</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10</vt:i4>
      </vt:variant>
    </vt:vector>
  </HeadingPairs>
  <TitlesOfParts>
    <vt:vector size="22" baseType="lpstr">
      <vt:lpstr>Lookup</vt:lpstr>
      <vt:lpstr>ReportInfoBasic</vt:lpstr>
      <vt:lpstr>Submission Guidelines</vt:lpstr>
      <vt:lpstr>RevenueProjections</vt:lpstr>
      <vt:lpstr>Budget Issue #1 </vt:lpstr>
      <vt:lpstr>Budget Issue #2 </vt:lpstr>
      <vt:lpstr>Budget Issue #3 </vt:lpstr>
      <vt:lpstr>Budget Issue #4 </vt:lpstr>
      <vt:lpstr>Budget Issue #5 </vt:lpstr>
      <vt:lpstr>Budget Issues Summary</vt:lpstr>
      <vt:lpstr>Budget &amp; Proj'd Revenue Summary</vt:lpstr>
      <vt:lpstr>BudgetLookUpData (Hidden) </vt:lpstr>
      <vt:lpstr>'Budget Issue #1 '!Print_Area</vt:lpstr>
      <vt:lpstr>'Budget Issue #2 '!Print_Area</vt:lpstr>
      <vt:lpstr>'Budget Issue #3 '!Print_Area</vt:lpstr>
      <vt:lpstr>'Budget Issue #4 '!Print_Area</vt:lpstr>
      <vt:lpstr>'Budget Issue #5 '!Print_Area</vt:lpstr>
      <vt:lpstr>'Budget Issues Summary'!Print_Area</vt:lpstr>
      <vt:lpstr>'BudgetLookUpData (Hidden) '!Print_Area</vt:lpstr>
      <vt:lpstr>RevenueProjections!Print_Area</vt:lpstr>
      <vt:lpstr>'BudgetLookUpData (Hidden) '!Print_Titles</vt:lpstr>
      <vt:lpstr>RevenueProjections!Print_Titles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Marleni Bruner</dc:creator>
  <cp:lastModifiedBy>Leonard Carper</cp:lastModifiedBy>
  <cp:lastPrinted>2024-05-02T13:33:43Z</cp:lastPrinted>
  <dcterms:created xsi:type="dcterms:W3CDTF">2019-07-11T18:53:35Z</dcterms:created>
  <dcterms:modified xsi:type="dcterms:W3CDTF">2026-04-08T17:42:20Z</dcterms:modified>
</cp:coreProperties>
</file>