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R:\!CFY2324\Forms &amp; Instructions\4 Jury Reimbursement\"/>
    </mc:Choice>
  </mc:AlternateContent>
  <xr:revisionPtr revIDLastSave="0" documentId="13_ncr:1_{2B5F3A26-8389-44AD-AD29-DAEB98DAF64B}" xr6:coauthVersionLast="47" xr6:coauthVersionMax="47" xr10:uidLastSave="{00000000-0000-0000-0000-000000000000}"/>
  <workbookProtection workbookAlgorithmName="SHA-512" workbookHashValue="UB8hXpC//SXqoe8Z8o1c9qf+wZppy/L5Tylc0p9j+7aZnZuoN7wdN48PAc9Z/DXK4zudbtzbRH6XQ64eoIazsg==" workbookSaltValue="JlPDUg67AvFSg95vn0Jumw==" workbookSpinCount="100000" lockStructure="1"/>
  <bookViews>
    <workbookView xWindow="-120" yWindow="-120" windowWidth="29040" windowHeight="15840" xr2:uid="{00000000-000D-0000-FFFF-FFFF00000000}"/>
  </bookViews>
  <sheets>
    <sheet name="Actual_Costs" sheetId="3" r:id="rId1"/>
    <sheet name="ReportInfo" sheetId="5" state="hidden" r:id="rId2"/>
    <sheet name="LookupData" sheetId="6" state="hidden" r:id="rId3"/>
  </sheets>
  <externalReferences>
    <externalReference r:id="rId4"/>
  </externalReferences>
  <definedNames>
    <definedName name="InsufficientAmount">[1]Estimate!$F$55</definedName>
    <definedName name="_xlnm.Print_Area" localSheetId="0">Actual_Costs!$A$1:$L$61</definedName>
    <definedName name="UnExpendedAmount">[1]Estimate!$F$52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9" i="3" l="1"/>
  <c r="K48" i="3"/>
  <c r="K47" i="3"/>
  <c r="K46" i="3"/>
  <c r="C19" i="6" l="1"/>
  <c r="B8" i="5" l="1"/>
  <c r="A2" i="3"/>
  <c r="J43" i="5"/>
  <c r="I43" i="5"/>
  <c r="H43" i="5"/>
  <c r="G43" i="5"/>
  <c r="J42" i="5"/>
  <c r="I42" i="5"/>
  <c r="H42" i="5"/>
  <c r="G42" i="5"/>
  <c r="J41" i="5"/>
  <c r="J36" i="5"/>
  <c r="J35" i="5"/>
  <c r="J33" i="5"/>
  <c r="J32" i="5"/>
  <c r="J31" i="5"/>
  <c r="J29" i="5"/>
  <c r="J28" i="5"/>
  <c r="J27" i="5"/>
  <c r="J25" i="5"/>
  <c r="J24" i="5"/>
  <c r="J23" i="5"/>
  <c r="J22" i="5"/>
  <c r="J21" i="5"/>
  <c r="I41" i="5"/>
  <c r="I36" i="5"/>
  <c r="I35" i="5"/>
  <c r="I33" i="5"/>
  <c r="I32" i="5"/>
  <c r="I31" i="5"/>
  <c r="I29" i="5"/>
  <c r="I28" i="5"/>
  <c r="I27" i="5"/>
  <c r="I25" i="5"/>
  <c r="I24" i="5"/>
  <c r="I23" i="5"/>
  <c r="I22" i="5"/>
  <c r="I21" i="5"/>
  <c r="H41" i="5"/>
  <c r="H36" i="5"/>
  <c r="H35" i="5"/>
  <c r="H33" i="5"/>
  <c r="H32" i="5"/>
  <c r="H31" i="5"/>
  <c r="H29" i="5"/>
  <c r="H28" i="5"/>
  <c r="H27" i="5"/>
  <c r="H25" i="5"/>
  <c r="H24" i="5"/>
  <c r="H23" i="5"/>
  <c r="H22" i="5"/>
  <c r="H21" i="5"/>
  <c r="G41" i="5"/>
  <c r="G36" i="5"/>
  <c r="G35" i="5"/>
  <c r="G33" i="5"/>
  <c r="G32" i="5"/>
  <c r="G31" i="5"/>
  <c r="G29" i="5"/>
  <c r="G28" i="5"/>
  <c r="G27" i="5"/>
  <c r="G25" i="5"/>
  <c r="G24" i="5"/>
  <c r="G23" i="5"/>
  <c r="G22" i="5"/>
  <c r="G21" i="5"/>
  <c r="J39" i="3" l="1"/>
  <c r="I39" i="3"/>
  <c r="H39" i="3"/>
  <c r="G39" i="3"/>
  <c r="K31" i="3"/>
  <c r="H33" i="3"/>
  <c r="H37" i="5" s="1"/>
  <c r="I33" i="3"/>
  <c r="I37" i="5" s="1"/>
  <c r="J33" i="3"/>
  <c r="J37" i="5" s="1"/>
  <c r="G33" i="3"/>
  <c r="G37" i="5" s="1"/>
  <c r="K32" i="3"/>
  <c r="K33" i="3" l="1"/>
  <c r="K41" i="3" l="1"/>
  <c r="Q21" i="5" l="1"/>
  <c r="J16" i="3" l="1"/>
  <c r="J26" i="5" s="1"/>
  <c r="J28" i="3" l="1"/>
  <c r="J34" i="5" s="1"/>
  <c r="I28" i="3"/>
  <c r="I34" i="5" s="1"/>
  <c r="J23" i="3"/>
  <c r="J30" i="5" s="1"/>
  <c r="I23" i="3"/>
  <c r="I30" i="5" s="1"/>
  <c r="G28" i="3"/>
  <c r="G34" i="5" s="1"/>
  <c r="G23" i="3"/>
  <c r="G16" i="3"/>
  <c r="G26" i="5" s="1"/>
  <c r="G35" i="3" l="1"/>
  <c r="G30" i="5"/>
  <c r="I35" i="3"/>
  <c r="I38" i="5" s="1"/>
  <c r="J35" i="3"/>
  <c r="J38" i="5" s="1"/>
  <c r="E1" i="5"/>
  <c r="A21" i="5" s="1"/>
  <c r="G37" i="3" l="1"/>
  <c r="G39" i="5" s="1"/>
  <c r="G38" i="5"/>
  <c r="B9" i="5"/>
  <c r="G40" i="3" l="1"/>
  <c r="G40" i="5" s="1"/>
  <c r="G4" i="6"/>
  <c r="G5" i="6"/>
  <c r="G6" i="6"/>
  <c r="G7" i="6"/>
  <c r="G8" i="6"/>
  <c r="G9" i="6"/>
  <c r="G10" i="6"/>
  <c r="G11" i="6"/>
  <c r="G12" i="6"/>
  <c r="G13" i="6"/>
  <c r="G14" i="6"/>
  <c r="G3" i="6"/>
  <c r="D9" i="5" s="1"/>
  <c r="B10" i="5" s="1"/>
  <c r="B22" i="5" l="1"/>
  <c r="B23" i="5" s="1"/>
  <c r="B24" i="5" s="1"/>
  <c r="B25" i="5" s="1"/>
  <c r="B26" i="5" s="1"/>
  <c r="B27" i="5" s="1"/>
  <c r="B28" i="5" s="1"/>
  <c r="B29" i="5" s="1"/>
  <c r="B30" i="5" s="1"/>
  <c r="B31" i="5" s="1"/>
  <c r="B32" i="5" s="1"/>
  <c r="B33" i="5" s="1"/>
  <c r="B34" i="5" s="1"/>
  <c r="B35" i="5" s="1"/>
  <c r="B36" i="5" s="1"/>
  <c r="B37" i="5" s="1"/>
  <c r="B38" i="5" s="1"/>
  <c r="B39" i="5" s="1"/>
  <c r="B40" i="5" s="1"/>
  <c r="B41" i="5" s="1"/>
  <c r="B42" i="5" s="1"/>
  <c r="B43" i="5" s="1"/>
  <c r="C9" i="5"/>
  <c r="B11" i="5" s="1"/>
  <c r="B7" i="5"/>
  <c r="A22" i="5"/>
  <c r="A23" i="5" s="1"/>
  <c r="A24" i="5" s="1"/>
  <c r="A25" i="5" s="1"/>
  <c r="A26" i="5" s="1"/>
  <c r="A27" i="5" s="1"/>
  <c r="A28" i="5" s="1"/>
  <c r="A29" i="5" s="1"/>
  <c r="A30" i="5" s="1"/>
  <c r="A31" i="5" s="1"/>
  <c r="A32" i="5" s="1"/>
  <c r="A33" i="5" s="1"/>
  <c r="A34" i="5" s="1"/>
  <c r="A35" i="5" s="1"/>
  <c r="A36" i="5" s="1"/>
  <c r="A37" i="5" s="1"/>
  <c r="A38" i="5" s="1"/>
  <c r="A39" i="5" s="1"/>
  <c r="A40" i="5" s="1"/>
  <c r="A41" i="5" s="1"/>
  <c r="A42" i="5" s="1"/>
  <c r="A43" i="5" s="1"/>
  <c r="K27" i="3" l="1"/>
  <c r="K26" i="3"/>
  <c r="K25" i="3"/>
  <c r="K22" i="3"/>
  <c r="K21" i="3"/>
  <c r="K20" i="3"/>
  <c r="K15" i="3"/>
  <c r="K14" i="3"/>
  <c r="K13" i="3"/>
  <c r="K12" i="3"/>
  <c r="K9" i="3"/>
  <c r="H16" i="3"/>
  <c r="H26" i="5" s="1"/>
  <c r="I16" i="3"/>
  <c r="I26" i="5" s="1"/>
  <c r="H23" i="3"/>
  <c r="H30" i="5" s="1"/>
  <c r="H28" i="3"/>
  <c r="H34" i="5" s="1"/>
  <c r="H35" i="3" l="1"/>
  <c r="H38" i="5" s="1"/>
  <c r="K16" i="3"/>
  <c r="K23" i="3"/>
  <c r="I37" i="3"/>
  <c r="I39" i="5" s="1"/>
  <c r="K28" i="3"/>
  <c r="H37" i="3" l="1"/>
  <c r="H39" i="5" s="1"/>
  <c r="K35" i="3"/>
  <c r="K37" i="3" s="1"/>
  <c r="I40" i="3" l="1"/>
  <c r="I40" i="5" s="1"/>
  <c r="H40" i="3"/>
  <c r="H40" i="5" s="1"/>
  <c r="J37" i="3"/>
  <c r="J40" i="3" l="1"/>
  <c r="J40" i="5" s="1"/>
  <c r="J39" i="5"/>
  <c r="K40" i="3" l="1"/>
  <c r="K42" i="3" s="1"/>
</calcChain>
</file>

<file path=xl/sharedStrings.xml><?xml version="1.0" encoding="utf-8"?>
<sst xmlns="http://schemas.openxmlformats.org/spreadsheetml/2006/main" count="608" uniqueCount="223">
  <si>
    <t>Clerk Personnel Cost</t>
  </si>
  <si>
    <t>Postage</t>
  </si>
  <si>
    <t>Juror Cost</t>
  </si>
  <si>
    <t>Petit Juror Payment (per day)</t>
  </si>
  <si>
    <t>Grand Juror Payment (per day)</t>
  </si>
  <si>
    <t>Meals</t>
  </si>
  <si>
    <t>Lodging</t>
  </si>
  <si>
    <t>Pinellas</t>
  </si>
  <si>
    <t>Printing</t>
  </si>
  <si>
    <t>Supplies</t>
  </si>
  <si>
    <t>Alachua</t>
  </si>
  <si>
    <t>Baker</t>
  </si>
  <si>
    <t>Bay</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</si>
  <si>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</si>
  <si>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</si>
  <si>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</si>
  <si>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</si>
  <si>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</si>
  <si>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</si>
  <si>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</si>
  <si>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</si>
  <si>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</si>
  <si>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</si>
  <si>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</si>
  <si>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</si>
  <si>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</si>
  <si>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</si>
  <si>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</si>
  <si>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</si>
  <si>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</si>
  <si>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</si>
  <si>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</si>
  <si>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</si>
  <si>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</si>
  <si>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</si>
  <si>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</si>
  <si>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</si>
  <si>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</si>
  <si>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</si>
  <si>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</si>
  <si>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</si>
  <si>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</si>
  <si>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</si>
  <si>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</si>
  <si>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</si>
  <si>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</si>
  <si>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</si>
  <si>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</si>
  <si>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</si>
  <si>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</si>
  <si>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</si>
  <si>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</si>
  <si>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</si>
  <si>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</si>
  <si>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</si>
  <si>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</si>
  <si>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</si>
  <si>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</si>
  <si>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Polk</t>
  </si>
  <si>
    <t>Putnam</t>
  </si>
  <si>
    <t>Santa Rosa</t>
  </si>
  <si>
    <t>Sumter</t>
  </si>
  <si>
    <t>Suwannee</t>
  </si>
  <si>
    <t>Taylor</t>
  </si>
  <si>
    <t>Union</t>
  </si>
  <si>
    <t>Volusia</t>
  </si>
  <si>
    <t>Wakulla</t>
  </si>
  <si>
    <t>Walton</t>
  </si>
  <si>
    <t>Washington</t>
  </si>
  <si>
    <t>Miami-Dade</t>
  </si>
  <si>
    <t>Bradford</t>
  </si>
  <si>
    <t>Other</t>
  </si>
  <si>
    <t>Sarasota</t>
  </si>
  <si>
    <t>Seminole</t>
  </si>
  <si>
    <t>September</t>
  </si>
  <si>
    <t>October</t>
  </si>
  <si>
    <t>November</t>
  </si>
  <si>
    <t>December</t>
  </si>
  <si>
    <t>January</t>
  </si>
  <si>
    <t>February</t>
  </si>
  <si>
    <t>March</t>
  </si>
  <si>
    <t>April</t>
  </si>
  <si>
    <t>May</t>
  </si>
  <si>
    <t>June</t>
  </si>
  <si>
    <t>July</t>
  </si>
  <si>
    <t>August</t>
  </si>
  <si>
    <t>Grand Jury Payment Total</t>
  </si>
  <si>
    <t>Jury Funding</t>
  </si>
  <si>
    <t>ReportShortName:</t>
  </si>
  <si>
    <t>CountyName:</t>
  </si>
  <si>
    <t>DataTableNum</t>
  </si>
  <si>
    <t>DataTable</t>
  </si>
  <si>
    <t>StartCol</t>
  </si>
  <si>
    <t>EndCol</t>
  </si>
  <si>
    <t>StartRow</t>
  </si>
  <si>
    <t>EndRow</t>
  </si>
  <si>
    <t>VerificationCode:</t>
  </si>
  <si>
    <t>A</t>
  </si>
  <si>
    <t>SubmissionDate:</t>
  </si>
  <si>
    <t>SubmissionEmail:</t>
  </si>
  <si>
    <t>SubmissionMonth:</t>
  </si>
  <si>
    <t>VersionNumber:</t>
  </si>
  <si>
    <t>ReportMonth:</t>
  </si>
  <si>
    <t>Filename:</t>
  </si>
  <si>
    <t>FolderLocation:</t>
  </si>
  <si>
    <t>NumDataTables:</t>
  </si>
  <si>
    <t>OrganizationID</t>
  </si>
  <si>
    <t>FiscalYearID</t>
  </si>
  <si>
    <t>JuryMgmt</t>
  </si>
  <si>
    <t>ReportID</t>
  </si>
  <si>
    <t>Expenditure</t>
  </si>
  <si>
    <t>Personnel</t>
  </si>
  <si>
    <t>ALL</t>
  </si>
  <si>
    <t>Operational</t>
  </si>
  <si>
    <t>Petit 15</t>
  </si>
  <si>
    <t>Petit 30</t>
  </si>
  <si>
    <t>Petit Other</t>
  </si>
  <si>
    <t>Grand 15</t>
  </si>
  <si>
    <t>Grand 30</t>
  </si>
  <si>
    <t>Grand Other</t>
  </si>
  <si>
    <t>Meals Breakfast</t>
  </si>
  <si>
    <t>Meals Lunch</t>
  </si>
  <si>
    <t>Meals Dinner</t>
  </si>
  <si>
    <t>Meals Other</t>
  </si>
  <si>
    <t>Total Estimated Juror Cost</t>
  </si>
  <si>
    <t>Actual</t>
  </si>
  <si>
    <t>OrgName3</t>
  </si>
  <si>
    <t>Saint Johns</t>
  </si>
  <si>
    <t>Saint Lucie</t>
  </si>
  <si>
    <t>Version Number</t>
  </si>
  <si>
    <t>Report Month</t>
  </si>
  <si>
    <t>Report Qtr Dates</t>
  </si>
  <si>
    <t>Report Qtr For Month</t>
  </si>
  <si>
    <t>SubFolder Name</t>
  </si>
  <si>
    <t>FilenamePortion</t>
  </si>
  <si>
    <t>October-December</t>
  </si>
  <si>
    <t>Oct</t>
  </si>
  <si>
    <t xml:space="preserve">January-March </t>
  </si>
  <si>
    <t>Nov</t>
  </si>
  <si>
    <t xml:space="preserve">April-June </t>
  </si>
  <si>
    <t>Dec</t>
  </si>
  <si>
    <t>July-September</t>
  </si>
  <si>
    <t>Jan</t>
  </si>
  <si>
    <t>Feb</t>
  </si>
  <si>
    <t>Mar</t>
  </si>
  <si>
    <t>Apr</t>
  </si>
  <si>
    <t>Jun</t>
  </si>
  <si>
    <t>Jul</t>
  </si>
  <si>
    <t>Aug</t>
  </si>
  <si>
    <t>Sep</t>
  </si>
  <si>
    <t xml:space="preserve">Operating Cost Total:  </t>
  </si>
  <si>
    <t xml:space="preserve">Petit Juror Payment Total:  </t>
  </si>
  <si>
    <t xml:space="preserve">Grand Juror Payment Total:  </t>
  </si>
  <si>
    <t xml:space="preserve">County: </t>
  </si>
  <si>
    <t xml:space="preserve">Reporting Qtr: </t>
  </si>
  <si>
    <t xml:space="preserve">Version #: </t>
  </si>
  <si>
    <t>D_A_JuryMgmtRevExp</t>
  </si>
  <si>
    <t>RevenueExpense</t>
  </si>
  <si>
    <t>REType</t>
  </si>
  <si>
    <t>RESubType</t>
  </si>
  <si>
    <t>Period1</t>
  </si>
  <si>
    <t>Period2</t>
  </si>
  <si>
    <t>Period3</t>
  </si>
  <si>
    <t>Period4</t>
  </si>
  <si>
    <t>Note1</t>
  </si>
  <si>
    <t>Note2</t>
  </si>
  <si>
    <t>Note3</t>
  </si>
  <si>
    <t>Note4</t>
  </si>
  <si>
    <t>Revenue</t>
  </si>
  <si>
    <t>Juror Funding from JAC</t>
  </si>
  <si>
    <t>O</t>
  </si>
  <si>
    <t>Qtr 1</t>
  </si>
  <si>
    <t>Qtr 2</t>
  </si>
  <si>
    <t>Qtr 3</t>
  </si>
  <si>
    <t>Qtr 4</t>
  </si>
  <si>
    <t>JA1.18.1.0</t>
  </si>
  <si>
    <t>Mileage</t>
  </si>
  <si>
    <t>DeSoto</t>
  </si>
  <si>
    <t>Additional Info</t>
  </si>
  <si>
    <t xml:space="preserve">Juror Cost Total:  </t>
  </si>
  <si>
    <t>Jul - Sep
SFY Q1
(CFY Q4 PY)</t>
  </si>
  <si>
    <t>Oct - Dec
SFY Q2
(CFY Q1)</t>
  </si>
  <si>
    <t>Jan - Mar
SFY Q3
(CFY Q2)</t>
  </si>
  <si>
    <t>Apr - Jun
SFY Q4
(CFY Q3)</t>
  </si>
  <si>
    <t>Total Actual Juror Cost</t>
  </si>
  <si>
    <t>Notes</t>
  </si>
  <si>
    <t>Description Other</t>
  </si>
  <si>
    <t>Additional Information</t>
  </si>
  <si>
    <t>Juror Per Diem</t>
  </si>
  <si>
    <t xml:space="preserve">Meals and Lodging Total:  </t>
  </si>
  <si>
    <t>Juror Meals/Lodging</t>
  </si>
  <si>
    <t>Total Reimbursable Jury Management Cost:</t>
  </si>
  <si>
    <t>Quarterly Clerk Jury Management Reimbursement Request</t>
  </si>
  <si>
    <t>Jury Management Funding During State Fiscal Year</t>
  </si>
  <si>
    <t>Total Expenditures by Area During State Fiscal Year</t>
  </si>
  <si>
    <r>
      <rPr>
        <b/>
        <sz val="11"/>
        <color theme="1"/>
        <rFont val="Franklin Gothic Book"/>
        <family val="2"/>
        <scheme val="minor"/>
      </rPr>
      <t>JURY REIMBURSEMENT REQUESTED</t>
    </r>
    <r>
      <rPr>
        <sz val="11"/>
        <color theme="1"/>
        <rFont val="Franklin Gothic Book"/>
        <family val="2"/>
        <scheme val="minor"/>
      </rPr>
      <t xml:space="preserve"> from JAC:</t>
    </r>
  </si>
  <si>
    <t>Net Request</t>
  </si>
  <si>
    <t>First Yr of CFY</t>
  </si>
  <si>
    <t>Jury_Mgt_Actuals</t>
  </si>
  <si>
    <t>Include cost of Summons procedures. 
Do not include costs of Juror Management software or Juror parking.</t>
  </si>
  <si>
    <r>
      <t>Other (Include Specific Description on</t>
    </r>
    <r>
      <rPr>
        <b/>
        <sz val="12"/>
        <color rgb="FFFF0000"/>
        <rFont val="Franklin Gothic Book"/>
        <family val="2"/>
        <scheme val="minor"/>
      </rPr>
      <t xml:space="preserve"> row 48</t>
    </r>
    <r>
      <rPr>
        <sz val="12"/>
        <color theme="1"/>
        <rFont val="Franklin Gothic Book"/>
        <family val="2"/>
        <scheme val="minor"/>
      </rPr>
      <t>, Below)</t>
    </r>
  </si>
  <si>
    <t xml:space="preserve">Amount necessary to cover Jury Management expenditures from CCOC Funds:   </t>
  </si>
  <si>
    <t>Specific Descriptions of "OTHER" reported above on 
rows 15, 22, and/or 27:</t>
  </si>
  <si>
    <t xml:space="preserve">Total Reimbursable Jury Management Cost:  </t>
  </si>
  <si>
    <t xml:space="preserve">Contact: </t>
  </si>
  <si>
    <t xml:space="preserve">E-Mail Address: </t>
  </si>
  <si>
    <r>
      <rPr>
        <b/>
        <sz val="11"/>
        <color theme="1"/>
        <rFont val="Franklin Gothic Book"/>
        <family val="2"/>
        <scheme val="minor"/>
      </rPr>
      <t>JURY REIMBURSEMENT</t>
    </r>
    <r>
      <rPr>
        <sz val="11"/>
        <color theme="1"/>
        <rFont val="Franklin Gothic Book"/>
        <family val="2"/>
        <scheme val="minor"/>
      </rPr>
      <t xml:space="preserve"> </t>
    </r>
    <r>
      <rPr>
        <b/>
        <sz val="11"/>
        <color theme="1"/>
        <rFont val="Franklin Gothic Book"/>
        <family val="2"/>
        <scheme val="minor"/>
      </rPr>
      <t xml:space="preserve">ACTUALLY RECEIVED </t>
    </r>
    <r>
      <rPr>
        <sz val="11"/>
        <color theme="1"/>
        <rFont val="Franklin Gothic Book"/>
        <family val="2"/>
        <scheme val="minor"/>
      </rPr>
      <t>from JAC:
(Amount received for the quarter requested)</t>
    </r>
  </si>
  <si>
    <t xml:space="preserve">Clerk Operational Cost </t>
  </si>
  <si>
    <t>Include Managers/Supervisors, Deputies, and all others in all phases of the jury management process.</t>
  </si>
  <si>
    <r>
      <t xml:space="preserve">1. This form should be completed and returned to reports@flccoc.org (in Excel format) by the </t>
    </r>
    <r>
      <rPr>
        <b/>
        <sz val="11"/>
        <color theme="1"/>
        <rFont val="Franklin Gothic Book"/>
        <family val="2"/>
        <scheme val="minor"/>
      </rPr>
      <t>10th</t>
    </r>
    <r>
      <rPr>
        <sz val="11"/>
        <color theme="1"/>
        <rFont val="Franklin Gothic Book"/>
        <family val="2"/>
        <scheme val="minor"/>
      </rPr>
      <t xml:space="preserve"> of the month following the end of the quarter for which reimbursement is being requested. </t>
    </r>
  </si>
  <si>
    <t>2. Pay attention to the amounts entered on row 41. The cell for the quarter for which reimbursement is being requested should be blank. The cells for all prior quarters for which reimbursement has already been received should have the amount of that quarter's reimbursement.</t>
  </si>
  <si>
    <t>CCOC Form Version 1
Created 3/13/2023</t>
  </si>
  <si>
    <r>
      <rPr>
        <b/>
        <sz val="14"/>
        <color theme="1"/>
        <rFont val="Franklin Gothic Book"/>
        <family val="2"/>
        <scheme val="minor"/>
      </rPr>
      <t>Please provide</t>
    </r>
    <r>
      <rPr>
        <b/>
        <sz val="14"/>
        <color rgb="FFFF0000"/>
        <rFont val="Franklin Gothic Book"/>
        <family val="2"/>
        <scheme val="minor"/>
      </rPr>
      <t xml:space="preserve"> justification</t>
    </r>
    <r>
      <rPr>
        <b/>
        <sz val="14"/>
        <color theme="1"/>
        <rFont val="Franklin Gothic Book"/>
        <family val="2"/>
        <scheme val="minor"/>
      </rPr>
      <t>,</t>
    </r>
    <r>
      <rPr>
        <sz val="14"/>
        <color theme="1"/>
        <rFont val="Franklin Gothic Book"/>
        <family val="2"/>
        <scheme val="minor"/>
      </rPr>
      <t xml:space="preserve"> </t>
    </r>
    <r>
      <rPr>
        <b/>
        <sz val="14"/>
        <color rgb="FFFF0000"/>
        <rFont val="Franklin Gothic Book"/>
        <family val="2"/>
        <scheme val="minor"/>
      </rPr>
      <t>calculations</t>
    </r>
    <r>
      <rPr>
        <b/>
        <sz val="14"/>
        <rFont val="Franklin Gothic Book"/>
        <family val="2"/>
        <scheme val="minor"/>
      </rPr>
      <t>,</t>
    </r>
    <r>
      <rPr>
        <sz val="14"/>
        <color theme="1"/>
        <rFont val="Franklin Gothic Book"/>
        <family val="2"/>
        <scheme val="minor"/>
      </rPr>
      <t xml:space="preserve"> </t>
    </r>
    <r>
      <rPr>
        <b/>
        <sz val="14"/>
        <rFont val="Franklin Gothic Book"/>
        <family val="2"/>
        <scheme val="minor"/>
      </rPr>
      <t>and/or</t>
    </r>
    <r>
      <rPr>
        <sz val="14"/>
        <color theme="1"/>
        <rFont val="Franklin Gothic Book"/>
        <family val="2"/>
        <scheme val="minor"/>
      </rPr>
      <t xml:space="preserve"> </t>
    </r>
    <r>
      <rPr>
        <b/>
        <sz val="14"/>
        <color rgb="FFFF0000"/>
        <rFont val="Franklin Gothic Book"/>
        <family val="2"/>
        <scheme val="minor"/>
      </rPr>
      <t>any applicable information</t>
    </r>
    <r>
      <rPr>
        <sz val="14"/>
        <color theme="1"/>
        <rFont val="Franklin Gothic Book"/>
        <family val="2"/>
        <scheme val="minor"/>
      </rPr>
      <t xml:space="preserve"> necessary to support the above expenditure amounts in the area below.</t>
    </r>
  </si>
  <si>
    <t>ANNUAL
TOTAL</t>
  </si>
  <si>
    <r>
      <t xml:space="preserve">SFY Q1
</t>
    </r>
    <r>
      <rPr>
        <b/>
        <sz val="10"/>
        <color theme="1"/>
        <rFont val="Franklin Gothic Book"/>
        <family val="2"/>
        <scheme val="minor"/>
      </rPr>
      <t>7/1/23 - 9/30/23</t>
    </r>
  </si>
  <si>
    <r>
      <t xml:space="preserve">SFY Q2
</t>
    </r>
    <r>
      <rPr>
        <b/>
        <sz val="10"/>
        <color theme="1"/>
        <rFont val="Franklin Gothic Book"/>
        <family val="2"/>
        <scheme val="minor"/>
      </rPr>
      <t>10/1/23 - 12/31/23</t>
    </r>
  </si>
  <si>
    <r>
      <t xml:space="preserve">SFY Q3
</t>
    </r>
    <r>
      <rPr>
        <b/>
        <sz val="10"/>
        <color theme="1"/>
        <rFont val="Franklin Gothic Book"/>
        <family val="2"/>
        <scheme val="minor"/>
      </rPr>
      <t>1/1/24 - 3/31/24</t>
    </r>
  </si>
  <si>
    <r>
      <t xml:space="preserve">SFY Q4
</t>
    </r>
    <r>
      <rPr>
        <b/>
        <sz val="10"/>
        <color theme="1"/>
        <rFont val="Franklin Gothic Book"/>
        <family val="2"/>
        <scheme val="minor"/>
      </rPr>
      <t>4/1/24 - 6/30/24</t>
    </r>
  </si>
  <si>
    <t xml:space="preserve">Number of Jury Summons Issued  </t>
  </si>
  <si>
    <t xml:space="preserve">Number of Jurors That Served  </t>
  </si>
  <si>
    <t xml:space="preserve">Number of Juror Days Served  </t>
  </si>
  <si>
    <t xml:space="preserve">Number of Jury Trials Disposed  </t>
  </si>
  <si>
    <t>Juror Management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</si>
</sst>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quot;$&quot;#,##0.00"/>
  </numFmts>
  <fonts count="26" x14ac:knownFonts="1">
    <font>
      <sz val="11"/>
      <color theme="1"/>
      <name val="Franklin Gothic Book"/>
      <family val="2"/>
      <scheme val="minor"/>
    </font>
    <font>
      <b/>
      <sz val="12"/>
      <color theme="1"/>
      <name val="Franklin Gothic Book"/>
      <family val="2"/>
      <scheme val="minor"/>
    </font>
    <font>
      <sz val="14"/>
      <color theme="1"/>
      <name val="Franklin Gothic Book"/>
      <family val="2"/>
      <scheme val="minor"/>
    </font>
    <font>
      <sz val="10"/>
      <color indexed="8"/>
      <name val="Arial"/>
      <family val="2"/>
    </font>
    <font>
      <sz val="12"/>
      <color theme="1"/>
      <name val="Franklin Gothic Book"/>
      <family val="2"/>
      <scheme val="minor"/>
    </font>
    <font>
      <b/>
      <sz val="12"/>
      <color rgb="FFFF0000"/>
      <name val="Franklin Gothic Book"/>
      <family val="2"/>
      <scheme val="minor"/>
    </font>
    <font>
      <sz val="12"/>
      <color theme="1"/>
      <name val="Franklin Gothic Demi"/>
      <family val="2"/>
      <scheme val="major"/>
    </font>
    <font>
      <sz val="10"/>
      <name val="Arial"/>
      <family val="2"/>
    </font>
    <font>
      <sz val="10"/>
      <color theme="0"/>
      <name val="Franklin Gothic Book"/>
      <family val="2"/>
      <scheme val="minor"/>
    </font>
    <font>
      <sz val="10"/>
      <name val="Franklin Gothic Book"/>
      <family val="2"/>
      <scheme val="minor"/>
    </font>
    <font>
      <sz val="10"/>
      <color theme="0"/>
      <name val="Franklin Gothic Demi"/>
      <family val="2"/>
      <scheme val="major"/>
    </font>
    <font>
      <b/>
      <sz val="12"/>
      <color theme="1"/>
      <name val="Franklin Gothic Demi"/>
      <family val="2"/>
      <scheme val="major"/>
    </font>
    <font>
      <sz val="11"/>
      <name val="Franklin Gothic Demi"/>
      <family val="2"/>
      <scheme val="major"/>
    </font>
    <font>
      <sz val="11"/>
      <name val="Franklin Gothic Book"/>
      <family val="2"/>
      <scheme val="minor"/>
    </font>
    <font>
      <sz val="11"/>
      <color theme="1"/>
      <name val="Franklin Gothic Book"/>
      <family val="2"/>
      <scheme val="minor"/>
    </font>
    <font>
      <sz val="14"/>
      <color theme="4"/>
      <name val="Franklin Gothic Demi"/>
      <family val="2"/>
      <scheme val="major"/>
    </font>
    <font>
      <b/>
      <sz val="11"/>
      <color theme="1"/>
      <name val="Franklin Gothic Book"/>
      <family val="2"/>
      <scheme val="minor"/>
    </font>
    <font>
      <b/>
      <sz val="12"/>
      <color indexed="8"/>
      <name val="Calibri"/>
      <family val="2"/>
    </font>
    <font>
      <b/>
      <sz val="12"/>
      <color theme="0"/>
      <name val="Franklin Gothic Book"/>
      <family val="2"/>
      <scheme val="minor"/>
    </font>
    <font>
      <b/>
      <sz val="14"/>
      <color theme="1"/>
      <name val="Franklin Gothic Book"/>
      <family val="2"/>
      <scheme val="minor"/>
    </font>
    <font>
      <b/>
      <sz val="14"/>
      <color theme="1"/>
      <name val="Franklin Gothic Demi"/>
      <family val="2"/>
      <scheme val="major"/>
    </font>
    <font>
      <b/>
      <sz val="14"/>
      <color rgb="FFFF0000"/>
      <name val="Franklin Gothic Book"/>
      <family val="2"/>
      <scheme val="minor"/>
    </font>
    <font>
      <b/>
      <sz val="14"/>
      <name val="Franklin Gothic Book"/>
      <family val="2"/>
      <scheme val="minor"/>
    </font>
    <font>
      <sz val="10"/>
      <color rgb="FFFF0000"/>
      <name val="Franklin Gothic Book"/>
      <family val="2"/>
      <scheme val="minor"/>
    </font>
    <font>
      <b/>
      <sz val="10"/>
      <color theme="1"/>
      <name val="Franklin Gothic Book"/>
      <family val="2"/>
      <scheme val="minor"/>
    </font>
    <font>
      <sz val="12"/>
      <name val="Franklin Gothic Demi"/>
      <family val="2"/>
      <scheme val="major"/>
    </font>
  </fonts>
  <fills count="12">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thin">
        <color theme="0" tint="-0.499984740745262"/>
      </top>
      <bottom style="thin">
        <color theme="0" tint="-0.499984740745262"/>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auto="1"/>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auto="1"/>
      </right>
      <top style="medium">
        <color indexed="64"/>
      </top>
      <bottom style="medium">
        <color indexed="64"/>
      </bottom>
      <diagonal/>
    </border>
  </borders>
  <cellStyleXfs count="8">
    <xf numFmtId="0" fontId="0" fillId="0" borderId="0"/>
    <xf numFmtId="0" fontId="3" fillId="0" borderId="0"/>
    <xf numFmtId="0" fontId="7" fillId="0" borderId="0"/>
    <xf numFmtId="0" fontId="7" fillId="0" borderId="0"/>
    <xf numFmtId="0" fontId="13" fillId="6" borderId="12">
      <alignment horizontal="center" vertical="center"/>
      <protection locked="0"/>
    </xf>
    <xf numFmtId="0" fontId="13" fillId="5" borderId="12">
      <alignment horizontal="center" vertical="center"/>
      <protection locked="0"/>
    </xf>
    <xf numFmtId="44" fontId="14" fillId="0" borderId="0" applyFont="0" applyFill="0" applyBorder="0" applyAlignment="0" applyProtection="0"/>
    <xf numFmtId="43" fontId="14" fillId="0" borderId="0" applyFont="0" applyFill="0" applyBorder="0" applyAlignment="0" applyProtection="0"/>
  </cellStyleXfs>
  <cellXfs count="194">
    <xf numFmtId="0" fontId="0" fillId="0" borderId="0" xfId="0"/>
    <xf numFmtId="0" fontId="4" fillId="0" borderId="0" xfId="0" applyFont="1" applyAlignment="1">
      <alignment horizontal="right" indent="2"/>
    </xf>
    <xf numFmtId="0" fontId="8" fillId="2" borderId="0" xfId="2" applyFont="1" applyFill="1" applyAlignment="1">
      <alignment wrapText="1"/>
    </xf>
    <xf numFmtId="0" fontId="9" fillId="0" borderId="0" xfId="2" applyFont="1"/>
    <xf numFmtId="0" fontId="8" fillId="2" borderId="2" xfId="2" applyFont="1" applyFill="1" applyBorder="1"/>
    <xf numFmtId="0" fontId="8" fillId="2" borderId="3" xfId="2" applyFont="1" applyFill="1" applyBorder="1"/>
    <xf numFmtId="0" fontId="8" fillId="2" borderId="10" xfId="2" applyFont="1" applyFill="1" applyBorder="1"/>
    <xf numFmtId="0" fontId="9" fillId="0" borderId="4" xfId="2" applyFont="1" applyBorder="1"/>
    <xf numFmtId="0" fontId="9" fillId="0" borderId="6" xfId="2" applyFont="1" applyBorder="1"/>
    <xf numFmtId="0" fontId="8" fillId="2" borderId="0" xfId="2" applyFont="1" applyFill="1"/>
    <xf numFmtId="14" fontId="9" fillId="0" borderId="0" xfId="2" applyNumberFormat="1" applyFont="1"/>
    <xf numFmtId="0" fontId="9" fillId="0" borderId="7" xfId="2" applyFont="1" applyBorder="1"/>
    <xf numFmtId="0" fontId="9" fillId="0" borderId="8" xfId="2" applyFont="1" applyBorder="1"/>
    <xf numFmtId="0" fontId="9" fillId="0" borderId="11" xfId="2" applyFont="1" applyBorder="1"/>
    <xf numFmtId="1" fontId="9" fillId="0" borderId="0" xfId="2" applyNumberFormat="1" applyFont="1"/>
    <xf numFmtId="44" fontId="9" fillId="0" borderId="0" xfId="2" applyNumberFormat="1" applyFont="1"/>
    <xf numFmtId="0" fontId="9" fillId="0" borderId="0" xfId="3" applyFont="1"/>
    <xf numFmtId="0" fontId="7" fillId="0" borderId="0" xfId="3"/>
    <xf numFmtId="0" fontId="8" fillId="2" borderId="0" xfId="3" applyFont="1" applyFill="1" applyAlignment="1">
      <alignment horizontal="center" wrapText="1"/>
    </xf>
    <xf numFmtId="0" fontId="6" fillId="0" borderId="0" xfId="0" applyFont="1" applyAlignment="1">
      <alignment horizontal="left"/>
    </xf>
    <xf numFmtId="7" fontId="4" fillId="0" borderId="0" xfId="0" applyNumberFormat="1" applyFont="1" applyAlignment="1">
      <alignment horizontal="right" indent="2"/>
    </xf>
    <xf numFmtId="0" fontId="12" fillId="0" borderId="0" xfId="0" applyFont="1" applyAlignment="1">
      <alignment horizontal="right" vertical="center"/>
    </xf>
    <xf numFmtId="44" fontId="9" fillId="0" borderId="0" xfId="6" applyFont="1"/>
    <xf numFmtId="0" fontId="8" fillId="2" borderId="0" xfId="3" applyFont="1" applyFill="1" applyAlignment="1">
      <alignment wrapText="1"/>
    </xf>
    <xf numFmtId="0" fontId="7" fillId="0" borderId="0" xfId="3" applyAlignment="1">
      <alignment wrapText="1"/>
    </xf>
    <xf numFmtId="7" fontId="0" fillId="0" borderId="0" xfId="0" applyNumberFormat="1"/>
    <xf numFmtId="0" fontId="1" fillId="0" borderId="0" xfId="0" applyFont="1" applyAlignment="1">
      <alignment horizontal="center" vertical="center" textRotation="90"/>
    </xf>
    <xf numFmtId="0" fontId="15" fillId="0" borderId="0" xfId="0" applyFont="1" applyAlignment="1">
      <alignment vertical="center"/>
    </xf>
    <xf numFmtId="0" fontId="2" fillId="0" borderId="0" xfId="0" applyFont="1"/>
    <xf numFmtId="0" fontId="16" fillId="0" borderId="0" xfId="0" applyFont="1"/>
    <xf numFmtId="0" fontId="4" fillId="0" borderId="0" xfId="0" applyFont="1"/>
    <xf numFmtId="0" fontId="6" fillId="0" borderId="2" xfId="0" applyFont="1" applyBorder="1" applyAlignment="1">
      <alignment horizontal="left" vertical="center"/>
    </xf>
    <xf numFmtId="0" fontId="4" fillId="0" borderId="3" xfId="0" applyFont="1" applyBorder="1"/>
    <xf numFmtId="0" fontId="4" fillId="0" borderId="3" xfId="0" applyFont="1" applyBorder="1" applyAlignment="1">
      <alignment horizontal="centerContinuous" vertical="center"/>
    </xf>
    <xf numFmtId="0" fontId="1" fillId="0" borderId="9" xfId="0" applyFont="1" applyBorder="1" applyAlignment="1">
      <alignment horizontal="centerContinuous" vertical="center" wrapText="1"/>
    </xf>
    <xf numFmtId="0" fontId="1" fillId="0" borderId="23" xfId="0" applyFont="1" applyBorder="1" applyAlignment="1">
      <alignment horizontal="centerContinuous" vertical="center" wrapText="1"/>
    </xf>
    <xf numFmtId="0" fontId="1" fillId="0" borderId="16" xfId="0" applyFont="1" applyBorder="1" applyAlignment="1">
      <alignment horizontal="centerContinuous" vertical="center" wrapText="1"/>
    </xf>
    <xf numFmtId="0" fontId="6" fillId="0" borderId="4" xfId="0" applyFont="1" applyBorder="1" applyAlignment="1">
      <alignment horizontal="left" vertical="center"/>
    </xf>
    <xf numFmtId="44" fontId="4" fillId="5" borderId="1" xfId="0" applyNumberFormat="1" applyFont="1" applyFill="1" applyBorder="1" applyAlignment="1" applyProtection="1">
      <alignment horizontal="right" vertical="center"/>
      <protection locked="0"/>
    </xf>
    <xf numFmtId="44" fontId="6" fillId="8" borderId="17" xfId="0" applyNumberFormat="1" applyFont="1" applyFill="1" applyBorder="1" applyAlignment="1">
      <alignment horizontal="right" vertical="center"/>
    </xf>
    <xf numFmtId="0" fontId="4" fillId="0" borderId="4" xfId="0" applyFont="1" applyBorder="1"/>
    <xf numFmtId="44" fontId="6" fillId="8" borderId="18" xfId="0" applyNumberFormat="1" applyFont="1" applyFill="1" applyBorder="1" applyAlignment="1">
      <alignment horizontal="right" vertical="center"/>
    </xf>
    <xf numFmtId="0" fontId="4" fillId="0" borderId="0" xfId="0" applyFont="1" applyAlignment="1">
      <alignment horizontal="centerContinuous" vertical="center"/>
    </xf>
    <xf numFmtId="0" fontId="4" fillId="0" borderId="0" xfId="0" applyFont="1" applyAlignment="1">
      <alignment horizontal="right"/>
    </xf>
    <xf numFmtId="0" fontId="17" fillId="0" borderId="0" xfId="1" applyFont="1" applyAlignment="1">
      <alignment wrapText="1"/>
    </xf>
    <xf numFmtId="0" fontId="4" fillId="0" borderId="6" xfId="0" applyFont="1" applyBorder="1"/>
    <xf numFmtId="0" fontId="4" fillId="0" borderId="3" xfId="0" applyFont="1" applyBorder="1" applyAlignment="1">
      <alignment horizontal="center" vertical="center"/>
    </xf>
    <xf numFmtId="0" fontId="4" fillId="0" borderId="7" xfId="0" applyFont="1" applyBorder="1"/>
    <xf numFmtId="44" fontId="6" fillId="8" borderId="24" xfId="0" applyNumberFormat="1" applyFont="1" applyFill="1" applyBorder="1" applyAlignment="1">
      <alignment horizontal="right" vertical="center"/>
    </xf>
    <xf numFmtId="0" fontId="13" fillId="6" borderId="12" xfId="4" applyAlignment="1">
      <alignment vertical="center"/>
      <protection locked="0"/>
    </xf>
    <xf numFmtId="0" fontId="13" fillId="5" borderId="29" xfId="4" applyFill="1" applyBorder="1">
      <alignment horizontal="center" vertical="center"/>
      <protection locked="0"/>
    </xf>
    <xf numFmtId="44" fontId="6" fillId="8" borderId="30" xfId="0" applyNumberFormat="1" applyFont="1" applyFill="1" applyBorder="1" applyAlignment="1">
      <alignment horizontal="right" vertical="center"/>
    </xf>
    <xf numFmtId="44" fontId="6" fillId="8" borderId="31" xfId="0" applyNumberFormat="1" applyFont="1" applyFill="1" applyBorder="1" applyAlignment="1">
      <alignment horizontal="right" vertical="center"/>
    </xf>
    <xf numFmtId="44" fontId="6" fillId="8" borderId="32" xfId="0" applyNumberFormat="1" applyFont="1" applyFill="1" applyBorder="1" applyAlignment="1">
      <alignment horizontal="right" vertical="center"/>
    </xf>
    <xf numFmtId="44" fontId="6" fillId="8" borderId="33" xfId="0" applyNumberFormat="1" applyFont="1" applyFill="1" applyBorder="1" applyAlignment="1">
      <alignment horizontal="right" vertical="center"/>
    </xf>
    <xf numFmtId="44" fontId="4" fillId="6" borderId="34" xfId="0" applyNumberFormat="1" applyFont="1" applyFill="1" applyBorder="1" applyAlignment="1" applyProtection="1">
      <alignment horizontal="right" vertical="center"/>
      <protection locked="0"/>
    </xf>
    <xf numFmtId="44" fontId="6" fillId="8" borderId="35" xfId="0" applyNumberFormat="1" applyFont="1" applyFill="1" applyBorder="1" applyAlignment="1">
      <alignment horizontal="right" vertical="center"/>
    </xf>
    <xf numFmtId="44" fontId="4" fillId="5" borderId="34" xfId="0" applyNumberFormat="1" applyFont="1" applyFill="1" applyBorder="1" applyAlignment="1" applyProtection="1">
      <alignment horizontal="right" vertical="center"/>
      <protection locked="0"/>
    </xf>
    <xf numFmtId="0" fontId="8" fillId="2" borderId="0" xfId="3" applyFont="1" applyFill="1" applyAlignment="1">
      <alignment horizontal="center" vertical="center" wrapText="1"/>
    </xf>
    <xf numFmtId="44" fontId="7" fillId="0" borderId="0" xfId="3" applyNumberFormat="1"/>
    <xf numFmtId="44" fontId="4" fillId="0" borderId="0" xfId="0" applyNumberFormat="1" applyFont="1"/>
    <xf numFmtId="44" fontId="6" fillId="8" borderId="44" xfId="0" applyNumberFormat="1" applyFont="1" applyFill="1" applyBorder="1" applyAlignment="1">
      <alignment horizontal="right" vertical="center"/>
    </xf>
    <xf numFmtId="44" fontId="6" fillId="8" borderId="43" xfId="0" applyNumberFormat="1" applyFont="1" applyFill="1" applyBorder="1" applyAlignment="1">
      <alignment horizontal="right" vertical="center"/>
    </xf>
    <xf numFmtId="0" fontId="1" fillId="0" borderId="48" xfId="0" applyFont="1" applyBorder="1" applyAlignment="1">
      <alignment horizontal="centerContinuous" vertical="center" wrapText="1"/>
    </xf>
    <xf numFmtId="44" fontId="4" fillId="6" borderId="49" xfId="0" applyNumberFormat="1" applyFont="1" applyFill="1" applyBorder="1" applyAlignment="1" applyProtection="1">
      <alignment horizontal="right" vertical="center"/>
      <protection locked="0"/>
    </xf>
    <xf numFmtId="44" fontId="4" fillId="5" borderId="46" xfId="0" applyNumberFormat="1" applyFont="1" applyFill="1" applyBorder="1" applyAlignment="1" applyProtection="1">
      <alignment horizontal="right" vertical="center"/>
      <protection locked="0"/>
    </xf>
    <xf numFmtId="44" fontId="4" fillId="5" borderId="49" xfId="0" applyNumberFormat="1" applyFont="1" applyFill="1" applyBorder="1" applyAlignment="1" applyProtection="1">
      <alignment horizontal="right" vertical="center"/>
      <protection locked="0"/>
    </xf>
    <xf numFmtId="44" fontId="6" fillId="8" borderId="51" xfId="0" applyNumberFormat="1" applyFont="1" applyFill="1" applyBorder="1" applyAlignment="1">
      <alignment horizontal="right" vertical="center"/>
    </xf>
    <xf numFmtId="44" fontId="6" fillId="8" borderId="52" xfId="0" applyNumberFormat="1" applyFont="1" applyFill="1" applyBorder="1" applyAlignment="1">
      <alignment horizontal="right" vertical="center"/>
    </xf>
    <xf numFmtId="0" fontId="4" fillId="2" borderId="53" xfId="0" applyFont="1" applyFill="1" applyBorder="1"/>
    <xf numFmtId="14" fontId="9" fillId="4" borderId="0" xfId="2" applyNumberFormat="1" applyFont="1" applyFill="1"/>
    <xf numFmtId="0" fontId="9" fillId="4" borderId="0" xfId="2" applyFont="1" applyFill="1"/>
    <xf numFmtId="44" fontId="4" fillId="5" borderId="50" xfId="0" applyNumberFormat="1" applyFont="1" applyFill="1" applyBorder="1" applyAlignment="1" applyProtection="1">
      <alignment horizontal="right" vertical="center"/>
      <protection locked="0"/>
    </xf>
    <xf numFmtId="44" fontId="4" fillId="5" borderId="19" xfId="0" applyNumberFormat="1" applyFont="1" applyFill="1" applyBorder="1" applyAlignment="1" applyProtection="1">
      <alignment horizontal="right" vertical="center"/>
      <protection locked="0"/>
    </xf>
    <xf numFmtId="0" fontId="1" fillId="2" borderId="0" xfId="0" applyFont="1" applyFill="1" applyAlignment="1">
      <alignment horizontal="centerContinuous" vertical="center" wrapText="1"/>
    </xf>
    <xf numFmtId="0" fontId="4" fillId="2" borderId="2" xfId="0" applyFont="1" applyFill="1" applyBorder="1"/>
    <xf numFmtId="0" fontId="4" fillId="2" borderId="3" xfId="0" applyFont="1" applyFill="1" applyBorder="1"/>
    <xf numFmtId="0" fontId="4" fillId="2" borderId="10" xfId="0" applyFont="1" applyFill="1" applyBorder="1"/>
    <xf numFmtId="0" fontId="1" fillId="2" borderId="7" xfId="0" applyFont="1" applyFill="1" applyBorder="1" applyAlignment="1">
      <alignment horizontal="centerContinuous" vertical="center" wrapText="1"/>
    </xf>
    <xf numFmtId="0" fontId="1" fillId="2" borderId="8" xfId="0" applyFont="1" applyFill="1" applyBorder="1" applyAlignment="1">
      <alignment horizontal="centerContinuous" vertical="center" wrapText="1"/>
    </xf>
    <xf numFmtId="0" fontId="1" fillId="2" borderId="11" xfId="0" applyFont="1" applyFill="1" applyBorder="1" applyAlignment="1">
      <alignment horizontal="centerContinuous" vertical="center" wrapText="1"/>
    </xf>
    <xf numFmtId="44" fontId="6" fillId="8" borderId="54" xfId="0" applyNumberFormat="1" applyFont="1" applyFill="1" applyBorder="1" applyAlignment="1">
      <alignment horizontal="right" vertical="center"/>
    </xf>
    <xf numFmtId="44" fontId="6" fillId="8" borderId="55" xfId="0" applyNumberFormat="1" applyFont="1" applyFill="1" applyBorder="1" applyAlignment="1">
      <alignment horizontal="right" vertical="center"/>
    </xf>
    <xf numFmtId="44" fontId="6" fillId="8" borderId="56" xfId="0" applyNumberFormat="1" applyFont="1" applyFill="1" applyBorder="1" applyAlignment="1">
      <alignment horizontal="right" vertical="center"/>
    </xf>
    <xf numFmtId="0" fontId="1" fillId="2" borderId="4" xfId="0" applyFont="1" applyFill="1" applyBorder="1" applyAlignment="1">
      <alignment horizontal="centerContinuous" vertical="center" wrapText="1"/>
    </xf>
    <xf numFmtId="0" fontId="1" fillId="2" borderId="6" xfId="0" applyFont="1" applyFill="1" applyBorder="1" applyAlignment="1">
      <alignment horizontal="centerContinuous" vertical="center" wrapText="1"/>
    </xf>
    <xf numFmtId="0" fontId="4" fillId="2" borderId="13" xfId="0" applyFont="1" applyFill="1" applyBorder="1"/>
    <xf numFmtId="0" fontId="4" fillId="2" borderId="14" xfId="0" applyFont="1" applyFill="1" applyBorder="1"/>
    <xf numFmtId="0" fontId="4" fillId="2" borderId="15" xfId="0" applyFont="1" applyFill="1" applyBorder="1"/>
    <xf numFmtId="0" fontId="4" fillId="2" borderId="15" xfId="0" applyFont="1" applyFill="1" applyBorder="1" applyAlignment="1">
      <alignment horizontal="centerContinuous"/>
    </xf>
    <xf numFmtId="44" fontId="6" fillId="8" borderId="57" xfId="0" applyNumberFormat="1" applyFont="1" applyFill="1" applyBorder="1" applyAlignment="1">
      <alignment horizontal="right" vertical="center"/>
    </xf>
    <xf numFmtId="44" fontId="6" fillId="8" borderId="58" xfId="0" applyNumberFormat="1" applyFont="1" applyFill="1" applyBorder="1" applyAlignment="1">
      <alignment horizontal="right" vertical="center"/>
    </xf>
    <xf numFmtId="44" fontId="6" fillId="8" borderId="59" xfId="0" applyNumberFormat="1" applyFont="1" applyFill="1" applyBorder="1" applyAlignment="1">
      <alignment horizontal="right" vertical="center"/>
    </xf>
    <xf numFmtId="44" fontId="6" fillId="8" borderId="45" xfId="0" applyNumberFormat="1" applyFont="1" applyFill="1" applyBorder="1" applyAlignment="1">
      <alignment horizontal="right" vertical="center"/>
    </xf>
    <xf numFmtId="0" fontId="4" fillId="2" borderId="13" xfId="0" applyFont="1" applyFill="1" applyBorder="1" applyAlignment="1">
      <alignment vertical="top" wrapText="1"/>
    </xf>
    <xf numFmtId="0" fontId="4" fillId="2" borderId="14" xfId="0" applyFont="1" applyFill="1" applyBorder="1" applyAlignment="1">
      <alignment vertical="top" wrapText="1"/>
    </xf>
    <xf numFmtId="0" fontId="4" fillId="6" borderId="53" xfId="0" applyFont="1" applyFill="1" applyBorder="1" applyAlignment="1" applyProtection="1">
      <alignment horizontal="center" vertical="center" wrapText="1"/>
      <protection locked="0"/>
    </xf>
    <xf numFmtId="0" fontId="1" fillId="0" borderId="27" xfId="0" applyFont="1" applyBorder="1" applyAlignment="1">
      <alignment horizontal="centerContinuous" vertical="center" wrapText="1"/>
    </xf>
    <xf numFmtId="0" fontId="1" fillId="0" borderId="28" xfId="0" applyFont="1" applyBorder="1" applyAlignment="1">
      <alignment horizontal="centerContinuous" vertical="center" wrapText="1"/>
    </xf>
    <xf numFmtId="44" fontId="4" fillId="5" borderId="60" xfId="0" applyNumberFormat="1" applyFont="1" applyFill="1" applyBorder="1" applyAlignment="1" applyProtection="1">
      <alignment horizontal="right" vertical="center"/>
      <protection locked="0"/>
    </xf>
    <xf numFmtId="44" fontId="4" fillId="5" borderId="61" xfId="0" applyNumberFormat="1" applyFont="1" applyFill="1" applyBorder="1" applyAlignment="1" applyProtection="1">
      <alignment horizontal="right" vertical="center"/>
      <protection locked="0"/>
    </xf>
    <xf numFmtId="44" fontId="4" fillId="5" borderId="62" xfId="0" applyNumberFormat="1" applyFont="1" applyFill="1" applyBorder="1" applyAlignment="1" applyProtection="1">
      <alignment horizontal="right" vertical="center"/>
      <protection locked="0"/>
    </xf>
    <xf numFmtId="44" fontId="4" fillId="5" borderId="47" xfId="0" applyNumberFormat="1" applyFont="1" applyFill="1" applyBorder="1" applyAlignment="1" applyProtection="1">
      <alignment horizontal="right" vertical="center"/>
      <protection locked="0"/>
    </xf>
    <xf numFmtId="44" fontId="4" fillId="5" borderId="22" xfId="0" applyNumberFormat="1" applyFont="1" applyFill="1" applyBorder="1" applyAlignment="1" applyProtection="1">
      <alignment horizontal="right" vertical="center"/>
      <protection locked="0"/>
    </xf>
    <xf numFmtId="44" fontId="6" fillId="8" borderId="50" xfId="0" applyNumberFormat="1" applyFont="1" applyFill="1" applyBorder="1" applyAlignment="1">
      <alignment horizontal="right" vertical="center"/>
    </xf>
    <xf numFmtId="44" fontId="6" fillId="8" borderId="19" xfId="0" applyNumberFormat="1" applyFont="1" applyFill="1" applyBorder="1" applyAlignment="1">
      <alignment horizontal="right" vertical="center"/>
    </xf>
    <xf numFmtId="0" fontId="1" fillId="0" borderId="53" xfId="0" applyFont="1" applyBorder="1" applyAlignment="1">
      <alignment horizontal="centerContinuous" vertical="center" wrapText="1"/>
    </xf>
    <xf numFmtId="0" fontId="1" fillId="0" borderId="63" xfId="0" applyFont="1" applyBorder="1" applyAlignment="1">
      <alignment horizontal="centerContinuous" vertical="center" wrapText="1"/>
    </xf>
    <xf numFmtId="44" fontId="6" fillId="8" borderId="25" xfId="0" applyNumberFormat="1" applyFont="1" applyFill="1" applyBorder="1" applyAlignment="1">
      <alignment horizontal="right" vertical="center"/>
    </xf>
    <xf numFmtId="44" fontId="4" fillId="5" borderId="26" xfId="0" applyNumberFormat="1" applyFont="1" applyFill="1" applyBorder="1" applyAlignment="1" applyProtection="1">
      <alignment horizontal="right" vertical="center"/>
      <protection locked="0"/>
    </xf>
    <xf numFmtId="0" fontId="1" fillId="0" borderId="10" xfId="0" applyFont="1" applyBorder="1" applyAlignment="1">
      <alignment horizontal="centerContinuous" vertical="center" wrapText="1"/>
    </xf>
    <xf numFmtId="0" fontId="0" fillId="0" borderId="4" xfId="0" applyBorder="1"/>
    <xf numFmtId="164" fontId="19" fillId="0" borderId="0" xfId="0" applyNumberFormat="1" applyFont="1" applyAlignment="1">
      <alignment vertical="center"/>
    </xf>
    <xf numFmtId="0" fontId="23" fillId="10" borderId="0" xfId="2" applyFont="1" applyFill="1" applyProtection="1">
      <protection locked="0"/>
    </xf>
    <xf numFmtId="0" fontId="0" fillId="0" borderId="0" xfId="0" applyAlignment="1">
      <alignment wrapText="1"/>
    </xf>
    <xf numFmtId="0" fontId="11" fillId="0" borderId="0" xfId="0" applyFont="1" applyAlignment="1">
      <alignment horizontal="right" vertical="center"/>
    </xf>
    <xf numFmtId="0" fontId="11" fillId="3" borderId="4" xfId="0" applyFont="1" applyFill="1" applyBorder="1" applyAlignment="1">
      <alignment horizontal="right" vertical="center"/>
    </xf>
    <xf numFmtId="0" fontId="11" fillId="3" borderId="0" xfId="0" applyFont="1" applyFill="1" applyAlignment="1">
      <alignment horizontal="right" vertical="center"/>
    </xf>
    <xf numFmtId="0" fontId="0" fillId="0" borderId="4" xfId="0" applyBorder="1" applyAlignment="1">
      <alignment horizontal="right" vertical="center" wrapText="1"/>
    </xf>
    <xf numFmtId="0" fontId="0" fillId="0" borderId="0" xfId="0" applyAlignment="1">
      <alignment horizontal="right" vertical="center" wrapText="1"/>
    </xf>
    <xf numFmtId="0" fontId="0" fillId="0" borderId="6" xfId="0" applyBorder="1" applyAlignment="1">
      <alignment horizontal="right" vertical="center" wrapText="1"/>
    </xf>
    <xf numFmtId="0" fontId="6" fillId="9" borderId="53" xfId="0" applyFont="1" applyFill="1" applyBorder="1" applyAlignment="1">
      <alignment horizontal="center" vertical="center" wrapText="1"/>
    </xf>
    <xf numFmtId="0" fontId="13" fillId="6" borderId="37" xfId="0" applyFont="1" applyFill="1" applyBorder="1" applyAlignment="1" applyProtection="1">
      <alignment horizontal="left" vertical="top" wrapText="1"/>
      <protection locked="0"/>
    </xf>
    <xf numFmtId="0" fontId="13" fillId="6" borderId="38" xfId="0" applyFont="1" applyFill="1" applyBorder="1" applyAlignment="1" applyProtection="1">
      <alignment horizontal="left" vertical="top" wrapText="1"/>
      <protection locked="0"/>
    </xf>
    <xf numFmtId="0" fontId="13" fillId="6" borderId="20" xfId="0" applyFont="1" applyFill="1" applyBorder="1" applyAlignment="1" applyProtection="1">
      <alignment horizontal="left" vertical="top" wrapText="1"/>
      <protection locked="0"/>
    </xf>
    <xf numFmtId="0" fontId="13" fillId="6" borderId="21" xfId="0" applyFont="1" applyFill="1" applyBorder="1" applyAlignment="1" applyProtection="1">
      <alignment horizontal="left" vertical="top" wrapText="1"/>
      <protection locked="0"/>
    </xf>
    <xf numFmtId="0" fontId="13" fillId="6" borderId="41" xfId="0" applyFont="1" applyFill="1" applyBorder="1" applyAlignment="1" applyProtection="1">
      <alignment horizontal="left" vertical="top" wrapText="1"/>
      <protection locked="0"/>
    </xf>
    <xf numFmtId="0" fontId="1" fillId="0" borderId="4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8" fillId="2" borderId="2" xfId="0" applyFont="1" applyFill="1" applyBorder="1" applyAlignment="1">
      <alignment horizontal="center"/>
    </xf>
    <xf numFmtId="0" fontId="18" fillId="2" borderId="3" xfId="0" applyFont="1" applyFill="1" applyBorder="1" applyAlignment="1">
      <alignment horizontal="center"/>
    </xf>
    <xf numFmtId="0" fontId="18" fillId="2" borderId="10" xfId="0" applyFont="1" applyFill="1" applyBorder="1" applyAlignment="1">
      <alignment horizont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1" xfId="0" applyFont="1" applyBorder="1" applyAlignment="1">
      <alignment horizontal="center" vertical="center" wrapText="1"/>
    </xf>
    <xf numFmtId="0" fontId="13" fillId="6" borderId="39" xfId="0" applyFont="1" applyFill="1" applyBorder="1" applyAlignment="1" applyProtection="1">
      <alignment horizontal="left" vertical="top" wrapText="1"/>
      <protection locked="0"/>
    </xf>
    <xf numFmtId="0" fontId="13" fillId="6" borderId="40" xfId="0" applyFont="1" applyFill="1" applyBorder="1" applyAlignment="1" applyProtection="1">
      <alignment horizontal="left" vertical="top" wrapText="1"/>
      <protection locked="0"/>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10" fillId="7" borderId="0" xfId="0" applyFont="1" applyFill="1" applyAlignment="1">
      <alignment horizontal="center" vertical="center" wrapText="1"/>
    </xf>
    <xf numFmtId="0" fontId="20" fillId="3" borderId="7" xfId="0" applyFont="1" applyFill="1" applyBorder="1" applyAlignment="1">
      <alignment horizontal="right" vertical="center"/>
    </xf>
    <xf numFmtId="0" fontId="20" fillId="3" borderId="8" xfId="0" applyFont="1" applyFill="1" applyBorder="1" applyAlignment="1">
      <alignment horizontal="right" vertical="center"/>
    </xf>
    <xf numFmtId="0" fontId="13" fillId="5" borderId="29" xfId="5" applyBorder="1">
      <alignment horizontal="center" vertical="center"/>
      <protection locked="0"/>
    </xf>
    <xf numFmtId="0" fontId="13" fillId="6" borderId="29" xfId="4" applyBorder="1">
      <alignment horizontal="center" vertical="center"/>
      <protection locked="0"/>
    </xf>
    <xf numFmtId="0" fontId="13" fillId="6" borderId="12" xfId="4">
      <alignment horizontal="center" vertical="center"/>
      <protection locked="0"/>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11" fillId="0" borderId="0" xfId="0" applyFont="1" applyAlignment="1">
      <alignment horizontal="right"/>
    </xf>
    <xf numFmtId="0" fontId="1" fillId="2" borderId="46" xfId="0" applyFont="1" applyFill="1" applyBorder="1" applyAlignment="1">
      <alignment horizontal="center"/>
    </xf>
    <xf numFmtId="0" fontId="1" fillId="2" borderId="1"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0"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1"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1" fontId="4" fillId="5" borderId="9" xfId="7" applyNumberFormat="1" applyFont="1" applyFill="1" applyBorder="1" applyAlignment="1" applyProtection="1">
      <alignment horizontal="right" vertical="center"/>
      <protection locked="0"/>
    </xf>
    <xf numFmtId="1" fontId="4" fillId="5" borderId="23" xfId="7" applyNumberFormat="1" applyFont="1" applyFill="1" applyBorder="1" applyAlignment="1" applyProtection="1">
      <alignment horizontal="right" vertical="center"/>
      <protection locked="0"/>
    </xf>
    <xf numFmtId="1" fontId="6" fillId="11" borderId="16" xfId="7" applyNumberFormat="1" applyFont="1" applyFill="1" applyBorder="1" applyAlignment="1" applyProtection="1">
      <alignment horizontal="right" vertical="center"/>
    </xf>
    <xf numFmtId="1" fontId="4" fillId="5" borderId="1" xfId="7" applyNumberFormat="1" applyFont="1" applyFill="1" applyBorder="1" applyAlignment="1" applyProtection="1">
      <alignment horizontal="right" vertical="center"/>
      <protection locked="0"/>
    </xf>
    <xf numFmtId="1" fontId="4" fillId="5" borderId="64" xfId="7" applyNumberFormat="1" applyFont="1" applyFill="1" applyBorder="1" applyAlignment="1" applyProtection="1">
      <alignment horizontal="right" vertical="center"/>
      <protection locked="0"/>
    </xf>
    <xf numFmtId="1" fontId="25" fillId="11" borderId="17" xfId="7" applyNumberFormat="1" applyFont="1" applyFill="1" applyBorder="1" applyAlignment="1" applyProtection="1">
      <alignment horizontal="right" vertical="center"/>
    </xf>
    <xf numFmtId="1" fontId="6" fillId="11" borderId="17" xfId="7" applyNumberFormat="1" applyFont="1" applyFill="1" applyBorder="1" applyAlignment="1" applyProtection="1">
      <alignment horizontal="right" vertical="center"/>
    </xf>
    <xf numFmtId="1" fontId="4" fillId="5" borderId="22" xfId="7" applyNumberFormat="1" applyFont="1" applyFill="1" applyBorder="1" applyAlignment="1" applyProtection="1">
      <alignment horizontal="right" vertical="center"/>
      <protection locked="0"/>
    </xf>
    <xf numFmtId="1" fontId="4" fillId="5" borderId="26" xfId="7" applyNumberFormat="1" applyFont="1" applyFill="1" applyBorder="1" applyAlignment="1" applyProtection="1">
      <alignment horizontal="right" vertical="center"/>
      <protection locked="0"/>
    </xf>
    <xf numFmtId="1" fontId="25" fillId="11" borderId="24" xfId="7" applyNumberFormat="1" applyFont="1" applyFill="1" applyBorder="1" applyAlignment="1" applyProtection="1">
      <alignment horizontal="right" vertical="center"/>
    </xf>
    <xf numFmtId="17" fontId="6" fillId="11" borderId="53" xfId="0" applyNumberFormat="1" applyFont="1" applyFill="1" applyBorder="1" applyAlignment="1">
      <alignment horizontal="center" vertical="center" wrapText="1"/>
    </xf>
    <xf numFmtId="1" fontId="4" fillId="5" borderId="65" xfId="7" applyNumberFormat="1" applyFont="1" applyFill="1" applyBorder="1" applyAlignment="1" applyProtection="1">
      <alignment horizontal="right" vertical="center"/>
      <protection locked="0"/>
    </xf>
    <xf numFmtId="1" fontId="4" fillId="5" borderId="66" xfId="7" applyNumberFormat="1" applyFont="1" applyFill="1" applyBorder="1" applyAlignment="1" applyProtection="1">
      <alignment horizontal="right" vertical="center"/>
      <protection locked="0"/>
    </xf>
    <xf numFmtId="1" fontId="4" fillId="5" borderId="67" xfId="7" applyNumberFormat="1" applyFont="1" applyFill="1" applyBorder="1" applyAlignment="1" applyProtection="1">
      <alignment horizontal="right" vertical="center"/>
      <protection locked="0"/>
    </xf>
    <xf numFmtId="0" fontId="1" fillId="0" borderId="0" xfId="0" applyFont="1" applyBorder="1" applyAlignment="1">
      <alignment horizontal="center" vertical="center" textRotation="90"/>
    </xf>
    <xf numFmtId="0" fontId="1" fillId="0" borderId="68" xfId="0" applyFont="1" applyBorder="1" applyAlignment="1">
      <alignment horizontal="centerContinuous" vertical="center" wrapText="1"/>
    </xf>
    <xf numFmtId="0" fontId="1" fillId="0" borderId="3" xfId="0" applyFont="1" applyBorder="1" applyAlignment="1">
      <alignment horizontal="center" vertical="center" textRotation="90"/>
    </xf>
    <xf numFmtId="0" fontId="1" fillId="0" borderId="10" xfId="0" applyFont="1" applyBorder="1" applyAlignment="1">
      <alignment horizontal="center" vertical="center" textRotation="90"/>
    </xf>
    <xf numFmtId="0" fontId="1" fillId="0" borderId="4" xfId="0" applyFont="1" applyBorder="1" applyAlignment="1">
      <alignment horizontal="center" vertical="center" textRotation="90"/>
    </xf>
    <xf numFmtId="0" fontId="1" fillId="0" borderId="7" xfId="0" applyFont="1" applyBorder="1" applyAlignment="1">
      <alignment horizontal="center" vertical="center" textRotation="90"/>
    </xf>
    <xf numFmtId="0" fontId="1" fillId="0" borderId="8" xfId="0" applyFont="1" applyBorder="1" applyAlignment="1">
      <alignment horizontal="center" vertical="center" textRotation="90"/>
    </xf>
    <xf numFmtId="0" fontId="1" fillId="0" borderId="2" xfId="0" applyFont="1" applyBorder="1" applyAlignment="1">
      <alignment horizontal="center" vertical="center" textRotation="90"/>
    </xf>
    <xf numFmtId="0" fontId="4" fillId="0" borderId="0" xfId="0" applyFont="1" applyBorder="1"/>
    <xf numFmtId="0" fontId="4" fillId="0" borderId="6" xfId="0" applyFont="1" applyBorder="1" applyAlignment="1">
      <alignment horizontal="right" indent="2"/>
    </xf>
    <xf numFmtId="0" fontId="4" fillId="0" borderId="8" xfId="0" applyFont="1" applyBorder="1"/>
    <xf numFmtId="0" fontId="4" fillId="0" borderId="11" xfId="0" applyFont="1" applyBorder="1" applyAlignment="1">
      <alignment horizontal="right" indent="2"/>
    </xf>
  </cellXfs>
  <cellStyles count="8">
    <cellStyle name="Comma" xfId="7" builtinId="3"/>
    <cellStyle name="Currency" xfId="6" builtinId="4"/>
    <cellStyle name="Line 1 Report Info Fill in" xfId="4" xr:uid="{00000000-0005-0000-0000-000001000000}"/>
    <cellStyle name="Line 2 Report Information Fill In" xfId="5" xr:uid="{00000000-0005-0000-0000-000002000000}"/>
    <cellStyle name="Normal" xfId="0" builtinId="0"/>
    <cellStyle name="Normal 10 2" xfId="2" xr:uid="{00000000-0005-0000-0000-000004000000}"/>
    <cellStyle name="Normal 2" xfId="3" xr:uid="{00000000-0005-0000-0000-000005000000}"/>
    <cellStyle name="Normal_Sheet1" xfId="1" xr:uid="{00000000-0005-0000-0000-000006000000}"/>
  </cellStyles>
  <dxfs count="0"/>
  <tableStyles count="0" defaultTableStyle="TableStyleMedium2" defaultPivotStyle="PivotStyleLight16"/>
  <colors>
    <mruColors>
      <color rgb="FF000000"/>
      <color rgb="FFB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85725</xdr:rowOff>
    </xdr:from>
    <xdr:to>
      <xdr:col>10</xdr:col>
      <xdr:colOff>1056454</xdr:colOff>
      <xdr:row>2</xdr:row>
      <xdr:rowOff>217761</xdr:rowOff>
    </xdr:to>
    <xdr:pic>
      <xdr:nvPicPr>
        <xdr:cNvPr id="2" name="Picture 1">
          <a:extLst>
            <a:ext uri="{FF2B5EF4-FFF2-40B4-BE49-F238E27FC236}">
              <a16:creationId xmlns:a16="http://schemas.microsoft.com/office/drawing/2014/main" id="{30AACE9E-D0F4-4F51-A169-D022414C0A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1850" y="85725"/>
          <a:ext cx="2250254" cy="7448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daws.FLCCOC2\Documents\Budgets\Forms\Standard\Ready\County%20FY1718%20Jury%20Mgmt%20Estimate%20Qtr%20ver3%20110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 val="ReportInfo"/>
      <sheetName val="LookupData"/>
    </sheetNames>
    <sheetDataSet>
      <sheetData sheetId="0">
        <row r="4">
          <cell r="D4">
            <v>0</v>
          </cell>
        </row>
        <row r="52">
          <cell r="F52">
            <v>0</v>
          </cell>
        </row>
        <row r="55">
          <cell r="F55">
            <v>0</v>
          </cell>
        </row>
      </sheetData>
      <sheetData sheetId="1"/>
      <sheetData sheetId="2">
        <row r="3">
          <cell r="A3">
            <v>1</v>
          </cell>
        </row>
      </sheetData>
    </sheetDataSet>
  </externalBook>
</externalLink>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61"/>
  <sheetViews>
    <sheetView tabSelected="1" zoomScale="90" zoomScaleNormal="90" zoomScaleSheetLayoutView="90" zoomScalePageLayoutView="40" workbookViewId="0">
      <selection activeCell="K48" sqref="K48"/>
    </sheetView>
  </sheetViews>
  <sheetFormatPr defaultColWidth="8.88671875" defaultRowHeight="15.75" x14ac:dyDescent="0.3"/>
  <cols>
    <col min="1" max="1" width="6.77734375" customWidth="1"/>
    <col min="2" max="2" width="8.109375" customWidth="1"/>
    <col min="3" max="3" width="6.77734375" customWidth="1"/>
    <col min="4" max="4" width="2.6640625" customWidth="1"/>
    <col min="5" max="5" width="19.77734375" customWidth="1"/>
    <col min="6" max="6" width="16.88671875" customWidth="1"/>
    <col min="7" max="10" width="18.33203125" customWidth="1"/>
    <col min="11" max="11" width="17.44140625" customWidth="1"/>
    <col min="12" max="12" width="4.77734375" customWidth="1"/>
    <col min="13" max="18" width="15.77734375" customWidth="1"/>
    <col min="19" max="19" width="16.77734375" customWidth="1"/>
    <col min="20" max="24" width="15.77734375" customWidth="1"/>
  </cols>
  <sheetData>
    <row r="1" spans="1:11" s="28" customFormat="1" ht="24" customHeight="1" x14ac:dyDescent="0.35">
      <c r="A1" s="27" t="s">
        <v>192</v>
      </c>
    </row>
    <row r="2" spans="1:11" s="28" customFormat="1" ht="24" customHeight="1" x14ac:dyDescent="0.35">
      <c r="A2" s="27" t="str">
        <f>"State Fiscal Year "&amp;ReportInfo!O2&amp;"-"&amp;ReportInfo!O2-1999</f>
        <v>State Fiscal Year 2023-24</v>
      </c>
    </row>
    <row r="3" spans="1:11" ht="24" customHeight="1" x14ac:dyDescent="0.3"/>
    <row r="4" spans="1:11" ht="27.95" customHeight="1" x14ac:dyDescent="0.3">
      <c r="C4" s="21" t="s">
        <v>153</v>
      </c>
      <c r="D4" s="150"/>
      <c r="E4" s="150"/>
      <c r="F4" s="21" t="s">
        <v>154</v>
      </c>
      <c r="G4" s="49"/>
      <c r="J4" s="145" t="s">
        <v>211</v>
      </c>
      <c r="K4" s="145"/>
    </row>
    <row r="5" spans="1:11" ht="27.95" customHeight="1" x14ac:dyDescent="0.3">
      <c r="C5" s="21" t="s">
        <v>204</v>
      </c>
      <c r="D5" s="148"/>
      <c r="E5" s="148"/>
      <c r="F5" s="21" t="s">
        <v>155</v>
      </c>
      <c r="G5" s="50"/>
      <c r="I5" s="21"/>
      <c r="J5" s="112"/>
      <c r="K5" s="112"/>
    </row>
    <row r="6" spans="1:11" ht="27.95" customHeight="1" x14ac:dyDescent="0.3">
      <c r="C6" s="21" t="s">
        <v>205</v>
      </c>
      <c r="D6" s="149"/>
      <c r="E6" s="149"/>
    </row>
    <row r="7" spans="1:11" ht="17.100000000000001" customHeight="1" thickBot="1" x14ac:dyDescent="0.35">
      <c r="E7" s="29"/>
      <c r="F7" s="29"/>
    </row>
    <row r="8" spans="1:11" s="30" customFormat="1" ht="50.1" customHeight="1" x14ac:dyDescent="0.3">
      <c r="B8" s="31" t="s">
        <v>0</v>
      </c>
      <c r="C8" s="32"/>
      <c r="D8" s="32"/>
      <c r="E8" s="32"/>
      <c r="F8" s="33"/>
      <c r="G8" s="63" t="s">
        <v>180</v>
      </c>
      <c r="H8" s="34" t="s">
        <v>181</v>
      </c>
      <c r="I8" s="34" t="s">
        <v>182</v>
      </c>
      <c r="J8" s="35" t="s">
        <v>183</v>
      </c>
      <c r="K8" s="36" t="s">
        <v>194</v>
      </c>
    </row>
    <row r="9" spans="1:11" s="30" customFormat="1" ht="33.950000000000003" customHeight="1" thickBot="1" x14ac:dyDescent="0.35">
      <c r="B9" s="151" t="s">
        <v>208</v>
      </c>
      <c r="C9" s="152"/>
      <c r="D9" s="152"/>
      <c r="E9" s="152"/>
      <c r="F9" s="152"/>
      <c r="G9" s="64"/>
      <c r="H9" s="55"/>
      <c r="I9" s="55"/>
      <c r="J9" s="55"/>
      <c r="K9" s="56">
        <f>SUM(G9:J9)</f>
        <v>0</v>
      </c>
    </row>
    <row r="10" spans="1:11" s="30" customFormat="1" ht="7.5" customHeight="1" thickBot="1" x14ac:dyDescent="0.35">
      <c r="B10" s="86"/>
      <c r="C10" s="87"/>
      <c r="D10" s="87"/>
      <c r="E10" s="87"/>
      <c r="F10" s="89"/>
      <c r="G10" s="75"/>
      <c r="H10" s="76"/>
      <c r="I10" s="76"/>
      <c r="J10" s="76"/>
      <c r="K10" s="77"/>
    </row>
    <row r="11" spans="1:11" s="30" customFormat="1" ht="17.25" thickBot="1" x14ac:dyDescent="0.35">
      <c r="B11" s="37" t="s">
        <v>207</v>
      </c>
      <c r="G11" s="78"/>
      <c r="H11" s="79"/>
      <c r="I11" s="79"/>
      <c r="J11" s="79"/>
      <c r="K11" s="80"/>
    </row>
    <row r="12" spans="1:11" s="30" customFormat="1" ht="21.75" customHeight="1" x14ac:dyDescent="0.3">
      <c r="B12" s="151" t="s">
        <v>199</v>
      </c>
      <c r="C12" s="152"/>
      <c r="D12" s="152"/>
      <c r="E12" s="152"/>
      <c r="F12" s="1" t="s">
        <v>1</v>
      </c>
      <c r="G12" s="72"/>
      <c r="H12" s="73"/>
      <c r="I12" s="73"/>
      <c r="J12" s="73"/>
      <c r="K12" s="54">
        <f>SUM(G12:J12)</f>
        <v>0</v>
      </c>
    </row>
    <row r="13" spans="1:11" s="30" customFormat="1" ht="21.75" customHeight="1" x14ac:dyDescent="0.3">
      <c r="B13" s="151"/>
      <c r="C13" s="152"/>
      <c r="D13" s="152"/>
      <c r="E13" s="152"/>
      <c r="F13" s="1" t="s">
        <v>8</v>
      </c>
      <c r="G13" s="65"/>
      <c r="H13" s="38"/>
      <c r="I13" s="38"/>
      <c r="J13" s="38"/>
      <c r="K13" s="39">
        <f>SUM(G13:J13)</f>
        <v>0</v>
      </c>
    </row>
    <row r="14" spans="1:11" s="30" customFormat="1" ht="21.75" customHeight="1" x14ac:dyDescent="0.3">
      <c r="B14" s="151"/>
      <c r="C14" s="152"/>
      <c r="D14" s="152"/>
      <c r="E14" s="152"/>
      <c r="F14" s="1" t="s">
        <v>9</v>
      </c>
      <c r="G14" s="65"/>
      <c r="H14" s="38"/>
      <c r="I14" s="38"/>
      <c r="J14" s="38"/>
      <c r="K14" s="39">
        <f>SUM(G14:J14)</f>
        <v>0</v>
      </c>
    </row>
    <row r="15" spans="1:11" s="30" customFormat="1" ht="21.6" customHeight="1" thickBot="1" x14ac:dyDescent="0.35">
      <c r="B15" s="40"/>
      <c r="F15" s="1" t="s">
        <v>200</v>
      </c>
      <c r="G15" s="66"/>
      <c r="H15" s="57"/>
      <c r="I15" s="57"/>
      <c r="J15" s="57"/>
      <c r="K15" s="41">
        <f>SUM(G15:J15)</f>
        <v>0</v>
      </c>
    </row>
    <row r="16" spans="1:11" s="30" customFormat="1" ht="21.6" customHeight="1" thickTop="1" thickBot="1" x14ac:dyDescent="0.35">
      <c r="B16" s="40"/>
      <c r="E16" s="153" t="s">
        <v>150</v>
      </c>
      <c r="F16" s="153"/>
      <c r="G16" s="81">
        <f>SUM(G12:G15)</f>
        <v>0</v>
      </c>
      <c r="H16" s="82">
        <f>SUM(H12:H15)</f>
        <v>0</v>
      </c>
      <c r="I16" s="82">
        <f>SUM(I12:I15)</f>
        <v>0</v>
      </c>
      <c r="J16" s="83">
        <f>SUM(J12:J15)</f>
        <v>0</v>
      </c>
      <c r="K16" s="51">
        <f>SUM(K12:K15)</f>
        <v>0</v>
      </c>
    </row>
    <row r="17" spans="2:11" s="30" customFormat="1" ht="7.5" customHeight="1" thickBot="1" x14ac:dyDescent="0.35">
      <c r="B17" s="86"/>
      <c r="C17" s="87"/>
      <c r="D17" s="87"/>
      <c r="E17" s="87"/>
      <c r="F17" s="88"/>
      <c r="G17" s="75"/>
      <c r="H17" s="76"/>
      <c r="I17" s="76"/>
      <c r="J17" s="76"/>
      <c r="K17" s="77"/>
    </row>
    <row r="18" spans="2:11" s="30" customFormat="1" ht="16.5" x14ac:dyDescent="0.3">
      <c r="B18" s="37" t="s">
        <v>188</v>
      </c>
      <c r="F18" s="42"/>
      <c r="G18" s="84"/>
      <c r="H18" s="74"/>
      <c r="I18" s="74"/>
      <c r="J18" s="74"/>
      <c r="K18" s="85"/>
    </row>
    <row r="19" spans="2:11" s="30" customFormat="1" ht="17.25" thickBot="1" x14ac:dyDescent="0.35">
      <c r="B19" s="40"/>
      <c r="C19" s="19" t="s">
        <v>3</v>
      </c>
      <c r="G19" s="162"/>
      <c r="H19" s="163"/>
      <c r="I19" s="163"/>
      <c r="J19" s="163"/>
      <c r="K19" s="164"/>
    </row>
    <row r="20" spans="2:11" s="30" customFormat="1" ht="21.75" customHeight="1" x14ac:dyDescent="0.3">
      <c r="B20" s="40"/>
      <c r="E20" s="43"/>
      <c r="F20" s="20">
        <v>15</v>
      </c>
      <c r="G20" s="72"/>
      <c r="H20" s="73"/>
      <c r="I20" s="73"/>
      <c r="J20" s="73"/>
      <c r="K20" s="54">
        <f>SUM(G20:J20)</f>
        <v>0</v>
      </c>
    </row>
    <row r="21" spans="2:11" s="30" customFormat="1" ht="21.75" customHeight="1" x14ac:dyDescent="0.3">
      <c r="B21" s="40"/>
      <c r="E21" s="43"/>
      <c r="F21" s="20">
        <v>30</v>
      </c>
      <c r="G21" s="65"/>
      <c r="H21" s="38"/>
      <c r="I21" s="38"/>
      <c r="J21" s="38"/>
      <c r="K21" s="39">
        <f>SUM(G21:J21)</f>
        <v>0</v>
      </c>
    </row>
    <row r="22" spans="2:11" s="30" customFormat="1" ht="21.75" customHeight="1" thickBot="1" x14ac:dyDescent="0.35">
      <c r="B22" s="40"/>
      <c r="E22" s="43"/>
      <c r="F22" s="1" t="s">
        <v>200</v>
      </c>
      <c r="G22" s="66"/>
      <c r="H22" s="57"/>
      <c r="I22" s="57"/>
      <c r="J22" s="57"/>
      <c r="K22" s="41">
        <f>SUM(G22:J22)</f>
        <v>0</v>
      </c>
    </row>
    <row r="23" spans="2:11" s="30" customFormat="1" ht="21.75" customHeight="1" thickTop="1" x14ac:dyDescent="0.3">
      <c r="B23" s="40"/>
      <c r="E23" s="115" t="s">
        <v>151</v>
      </c>
      <c r="F23" s="115"/>
      <c r="G23" s="67">
        <f>SUM(G20:G22)</f>
        <v>0</v>
      </c>
      <c r="H23" s="61">
        <f>SUM(H20:H22)</f>
        <v>0</v>
      </c>
      <c r="I23" s="61">
        <f>SUM(I20:I22)</f>
        <v>0</v>
      </c>
      <c r="J23" s="62">
        <f>SUM(J20:J22)</f>
        <v>0</v>
      </c>
      <c r="K23" s="51">
        <f>SUM(K20:K22)</f>
        <v>0</v>
      </c>
    </row>
    <row r="24" spans="2:11" s="30" customFormat="1" ht="16.5" x14ac:dyDescent="0.3">
      <c r="B24" s="40"/>
      <c r="C24" s="19" t="s">
        <v>4</v>
      </c>
      <c r="G24" s="154"/>
      <c r="H24" s="155"/>
      <c r="I24" s="155"/>
      <c r="J24" s="155"/>
      <c r="K24" s="156"/>
    </row>
    <row r="25" spans="2:11" s="30" customFormat="1" ht="21.75" customHeight="1" x14ac:dyDescent="0.3">
      <c r="B25" s="40"/>
      <c r="E25" s="43"/>
      <c r="F25" s="20">
        <v>15</v>
      </c>
      <c r="G25" s="65"/>
      <c r="H25" s="38"/>
      <c r="I25" s="38"/>
      <c r="J25" s="38"/>
      <c r="K25" s="54">
        <f>SUM(G25:J25)</f>
        <v>0</v>
      </c>
    </row>
    <row r="26" spans="2:11" s="30" customFormat="1" ht="21.75" customHeight="1" x14ac:dyDescent="0.3">
      <c r="B26" s="40"/>
      <c r="E26" s="43"/>
      <c r="F26" s="20">
        <v>30</v>
      </c>
      <c r="G26" s="65"/>
      <c r="H26" s="38"/>
      <c r="I26" s="38"/>
      <c r="J26" s="38"/>
      <c r="K26" s="39">
        <f>SUM(G26:J26)</f>
        <v>0</v>
      </c>
    </row>
    <row r="27" spans="2:11" s="30" customFormat="1" ht="21.6" customHeight="1" thickBot="1" x14ac:dyDescent="0.35">
      <c r="B27" s="40"/>
      <c r="E27" s="43"/>
      <c r="F27" s="1" t="s">
        <v>200</v>
      </c>
      <c r="G27" s="66"/>
      <c r="H27" s="57"/>
      <c r="I27" s="57"/>
      <c r="J27" s="57"/>
      <c r="K27" s="41">
        <f>SUM(G27:J27)</f>
        <v>0</v>
      </c>
    </row>
    <row r="28" spans="2:11" s="30" customFormat="1" ht="21.75" customHeight="1" thickTop="1" thickBot="1" x14ac:dyDescent="0.35">
      <c r="B28" s="40"/>
      <c r="E28" s="115" t="s">
        <v>152</v>
      </c>
      <c r="F28" s="115" t="s">
        <v>86</v>
      </c>
      <c r="G28" s="81">
        <f>SUM(G25:G27)</f>
        <v>0</v>
      </c>
      <c r="H28" s="82">
        <f>SUM(H25:H27)</f>
        <v>0</v>
      </c>
      <c r="I28" s="82">
        <f>SUM(I25:I27)</f>
        <v>0</v>
      </c>
      <c r="J28" s="83">
        <f>SUM(J25:J27)</f>
        <v>0</v>
      </c>
      <c r="K28" s="51">
        <f>SUM(K25:K27)</f>
        <v>0</v>
      </c>
    </row>
    <row r="29" spans="2:11" s="30" customFormat="1" ht="7.5" customHeight="1" thickBot="1" x14ac:dyDescent="0.35">
      <c r="B29" s="86"/>
      <c r="C29" s="87"/>
      <c r="D29" s="87"/>
      <c r="E29" s="87"/>
      <c r="F29" s="88"/>
      <c r="G29" s="157"/>
      <c r="H29" s="158"/>
      <c r="I29" s="158"/>
      <c r="J29" s="158"/>
      <c r="K29" s="159"/>
    </row>
    <row r="30" spans="2:11" s="30" customFormat="1" ht="15.6" customHeight="1" thickBot="1" x14ac:dyDescent="0.35">
      <c r="B30" s="37" t="s">
        <v>190</v>
      </c>
      <c r="F30" s="20"/>
      <c r="G30" s="78"/>
      <c r="H30" s="79"/>
      <c r="I30" s="79"/>
      <c r="J30" s="79"/>
      <c r="K30" s="80"/>
    </row>
    <row r="31" spans="2:11" s="30" customFormat="1" ht="21.75" customHeight="1" x14ac:dyDescent="0.3">
      <c r="B31" s="40"/>
      <c r="C31" s="19" t="s">
        <v>5</v>
      </c>
      <c r="E31" s="115"/>
      <c r="F31" s="115"/>
      <c r="G31" s="72"/>
      <c r="H31" s="73"/>
      <c r="I31" s="73"/>
      <c r="J31" s="73"/>
      <c r="K31" s="54">
        <f t="shared" ref="K31:K32" si="0">SUM(G31:J31)</f>
        <v>0</v>
      </c>
    </row>
    <row r="32" spans="2:11" s="30" customFormat="1" ht="21.75" customHeight="1" thickBot="1" x14ac:dyDescent="0.35">
      <c r="B32" s="40"/>
      <c r="C32" s="19" t="s">
        <v>6</v>
      </c>
      <c r="F32" s="1"/>
      <c r="G32" s="99"/>
      <c r="H32" s="100"/>
      <c r="I32" s="100"/>
      <c r="J32" s="101"/>
      <c r="K32" s="41">
        <f t="shared" si="0"/>
        <v>0</v>
      </c>
    </row>
    <row r="33" spans="2:12" s="30" customFormat="1" ht="21.75" customHeight="1" thickTop="1" thickBot="1" x14ac:dyDescent="0.35">
      <c r="B33" s="40"/>
      <c r="E33" s="115" t="s">
        <v>189</v>
      </c>
      <c r="F33" s="115"/>
      <c r="G33" s="81">
        <f>SUM(G31:G32)</f>
        <v>0</v>
      </c>
      <c r="H33" s="82">
        <f t="shared" ref="H33:K33" si="1">SUM(H31:H32)</f>
        <v>0</v>
      </c>
      <c r="I33" s="82">
        <f t="shared" si="1"/>
        <v>0</v>
      </c>
      <c r="J33" s="83">
        <f t="shared" si="1"/>
        <v>0</v>
      </c>
      <c r="K33" s="51">
        <f t="shared" si="1"/>
        <v>0</v>
      </c>
    </row>
    <row r="34" spans="2:12" s="30" customFormat="1" ht="9" customHeight="1" thickBot="1" x14ac:dyDescent="0.35">
      <c r="B34" s="86"/>
      <c r="C34" s="87"/>
      <c r="D34" s="87"/>
      <c r="E34" s="87"/>
      <c r="F34" s="87"/>
      <c r="G34" s="160"/>
      <c r="H34" s="160"/>
      <c r="I34" s="160"/>
      <c r="J34" s="160"/>
      <c r="K34" s="161"/>
    </row>
    <row r="35" spans="2:12" s="30" customFormat="1" ht="21.75" customHeight="1" thickBot="1" x14ac:dyDescent="0.35">
      <c r="B35" s="116" t="s">
        <v>179</v>
      </c>
      <c r="C35" s="117"/>
      <c r="D35" s="117"/>
      <c r="E35" s="117"/>
      <c r="F35" s="117"/>
      <c r="G35" s="68">
        <f>G23+G28+G33</f>
        <v>0</v>
      </c>
      <c r="H35" s="52">
        <f>H23+H28+H33</f>
        <v>0</v>
      </c>
      <c r="I35" s="52">
        <f>I23+I28+I33</f>
        <v>0</v>
      </c>
      <c r="J35" s="53">
        <f>J23+J28+J33</f>
        <v>0</v>
      </c>
      <c r="K35" s="51">
        <f>K23+K28+K33</f>
        <v>0</v>
      </c>
    </row>
    <row r="36" spans="2:12" s="30" customFormat="1" ht="9" customHeight="1" thickBot="1" x14ac:dyDescent="0.35">
      <c r="B36" s="86"/>
      <c r="C36" s="87"/>
      <c r="D36" s="87"/>
      <c r="E36" s="87"/>
      <c r="F36" s="87"/>
      <c r="G36" s="87"/>
      <c r="H36" s="87"/>
      <c r="I36" s="87"/>
      <c r="J36" s="87"/>
      <c r="K36" s="88"/>
    </row>
    <row r="37" spans="2:12" s="30" customFormat="1" ht="21.75" customHeight="1" thickBot="1" x14ac:dyDescent="0.35">
      <c r="B37" s="146" t="s">
        <v>203</v>
      </c>
      <c r="C37" s="147"/>
      <c r="D37" s="147"/>
      <c r="E37" s="147"/>
      <c r="F37" s="147"/>
      <c r="G37" s="90">
        <f>G35+G16+G9</f>
        <v>0</v>
      </c>
      <c r="H37" s="91">
        <f>H35+H16+H9</f>
        <v>0</v>
      </c>
      <c r="I37" s="91">
        <f>I35+I16+I9</f>
        <v>0</v>
      </c>
      <c r="J37" s="92">
        <f>J35+J16+J9</f>
        <v>0</v>
      </c>
      <c r="K37" s="93">
        <f>K35+K16+K9</f>
        <v>0</v>
      </c>
    </row>
    <row r="38" spans="2:12" s="30" customFormat="1" ht="17.25" thickBot="1" x14ac:dyDescent="0.35">
      <c r="B38" s="40"/>
      <c r="I38" s="44"/>
      <c r="K38" s="45"/>
    </row>
    <row r="39" spans="2:12" s="30" customFormat="1" ht="51" customHeight="1" thickBot="1" x14ac:dyDescent="0.35">
      <c r="B39" s="31" t="s">
        <v>87</v>
      </c>
      <c r="C39" s="32"/>
      <c r="D39" s="32"/>
      <c r="E39" s="46"/>
      <c r="F39" s="110"/>
      <c r="G39" s="97" t="str">
        <f>$G$8</f>
        <v>Jul - Sep
SFY Q1
(CFY Q4 PY)</v>
      </c>
      <c r="H39" s="98" t="str">
        <f>$H$8</f>
        <v>Oct - Dec
SFY Q2
(CFY Q1)</v>
      </c>
      <c r="I39" s="98" t="str">
        <f>$I$8</f>
        <v>Jan - Mar
SFY Q3
(CFY Q2)</v>
      </c>
      <c r="J39" s="107" t="str">
        <f>$J$8</f>
        <v>Apr - Jun
SFY Q4
(CFY Q3)</v>
      </c>
      <c r="K39" s="106" t="s">
        <v>193</v>
      </c>
    </row>
    <row r="40" spans="2:12" ht="34.5" customHeight="1" x14ac:dyDescent="0.3">
      <c r="B40" s="111"/>
      <c r="C40" s="141" t="s">
        <v>195</v>
      </c>
      <c r="D40" s="141"/>
      <c r="E40" s="141"/>
      <c r="F40" s="142"/>
      <c r="G40" s="104">
        <f>IF($F$40&lt;=0,G37,IF(G37&lt;=$F$40,0,IF($F$40&lt;0,G37,($G$37-$F$40))))</f>
        <v>0</v>
      </c>
      <c r="H40" s="105">
        <f>IF($F$40&lt;=0,H37,(IF(SUM($G$37:H37)&lt;=$F$40,0,(IF((SUM($G$37:H37)-$F$40)&gt;H37,H37,(SUM($G$37:H37)-$F$40))))))</f>
        <v>0</v>
      </c>
      <c r="I40" s="105">
        <f>IF($F$40&lt;=0,I37,(IF(SUM($G$37:I37)&lt;=$F$40,0,(IF((SUM($G$37:I37)-$F$40)&gt;I37,I37,(SUM($G$37:I37)-$F$40))))))</f>
        <v>0</v>
      </c>
      <c r="J40" s="108">
        <f>IF($F$40&lt;=0,J37,(IF(SUM($G$37:J37)&lt;=$F$40,0,(IF((SUM($G$37:J37)-$F$40)&gt;J37,J37,(SUM($G$37:J37)-$F$40))))))</f>
        <v>0</v>
      </c>
      <c r="K40" s="54">
        <f>IF(F40&lt;=0,SUM(G40:J40),SUM(F40:J40))</f>
        <v>0</v>
      </c>
    </row>
    <row r="41" spans="2:12" s="30" customFormat="1" ht="34.5" customHeight="1" thickBot="1" x14ac:dyDescent="0.35">
      <c r="B41" s="47"/>
      <c r="C41" s="143" t="s">
        <v>206</v>
      </c>
      <c r="D41" s="143"/>
      <c r="E41" s="143"/>
      <c r="F41" s="144"/>
      <c r="G41" s="102"/>
      <c r="H41" s="103"/>
      <c r="I41" s="103"/>
      <c r="J41" s="109"/>
      <c r="K41" s="48">
        <f>SUM(D41:J41)</f>
        <v>0</v>
      </c>
      <c r="L41" s="60"/>
    </row>
    <row r="42" spans="2:12" s="30" customFormat="1" ht="34.5" customHeight="1" thickBot="1" x14ac:dyDescent="0.35">
      <c r="B42" s="118" t="s">
        <v>201</v>
      </c>
      <c r="C42" s="119"/>
      <c r="D42" s="119"/>
      <c r="E42" s="119"/>
      <c r="F42" s="119"/>
      <c r="G42" s="119"/>
      <c r="H42" s="119"/>
      <c r="I42" s="119"/>
      <c r="J42" s="120"/>
      <c r="K42" s="51">
        <f>K41-K40</f>
        <v>0</v>
      </c>
    </row>
    <row r="43" spans="2:12" s="30" customFormat="1" ht="6" customHeight="1" thickBot="1" x14ac:dyDescent="0.35">
      <c r="B43" s="94"/>
      <c r="C43" s="95"/>
      <c r="D43" s="95"/>
      <c r="E43" s="95"/>
      <c r="F43" s="95"/>
      <c r="G43" s="87"/>
      <c r="H43" s="87"/>
      <c r="I43" s="87"/>
      <c r="J43" s="87"/>
      <c r="K43" s="77"/>
    </row>
    <row r="44" spans="2:12" s="30" customFormat="1" ht="17.25" thickBot="1" x14ac:dyDescent="0.35">
      <c r="B44" s="26"/>
      <c r="C44" s="26"/>
      <c r="D44" s="26"/>
      <c r="E44" s="26"/>
      <c r="F44" s="26"/>
      <c r="G44" s="26"/>
      <c r="H44" s="26"/>
      <c r="I44" s="26"/>
      <c r="J44" s="26"/>
      <c r="K44" s="26"/>
    </row>
    <row r="45" spans="2:12" s="30" customFormat="1" ht="39" customHeight="1" thickBot="1" x14ac:dyDescent="0.35">
      <c r="B45" s="31" t="s">
        <v>222</v>
      </c>
      <c r="C45" s="189"/>
      <c r="D45" s="184"/>
      <c r="E45" s="184"/>
      <c r="F45" s="185"/>
      <c r="G45" s="183" t="s">
        <v>214</v>
      </c>
      <c r="H45" s="98" t="s">
        <v>215</v>
      </c>
      <c r="I45" s="98" t="s">
        <v>216</v>
      </c>
      <c r="J45" s="107" t="s">
        <v>217</v>
      </c>
      <c r="K45" s="178" t="s">
        <v>213</v>
      </c>
    </row>
    <row r="46" spans="2:12" s="30" customFormat="1" ht="21.75" customHeight="1" x14ac:dyDescent="0.3">
      <c r="B46" s="186"/>
      <c r="C46" s="182"/>
      <c r="D46" s="182"/>
      <c r="E46" s="190"/>
      <c r="F46" s="191" t="s">
        <v>218</v>
      </c>
      <c r="G46" s="179"/>
      <c r="H46" s="168"/>
      <c r="I46" s="168"/>
      <c r="J46" s="169"/>
      <c r="K46" s="170">
        <f>SUM(G46:J46)</f>
        <v>0</v>
      </c>
    </row>
    <row r="47" spans="2:12" s="30" customFormat="1" ht="21.75" customHeight="1" x14ac:dyDescent="0.3">
      <c r="B47" s="186"/>
      <c r="C47" s="182"/>
      <c r="D47" s="182"/>
      <c r="E47" s="190"/>
      <c r="F47" s="191" t="s">
        <v>219</v>
      </c>
      <c r="G47" s="180"/>
      <c r="H47" s="171"/>
      <c r="I47" s="171"/>
      <c r="J47" s="172"/>
      <c r="K47" s="173">
        <f>SUM(G47:J47)</f>
        <v>0</v>
      </c>
    </row>
    <row r="48" spans="2:12" s="30" customFormat="1" ht="21.75" customHeight="1" x14ac:dyDescent="0.3">
      <c r="B48" s="186"/>
      <c r="C48" s="182"/>
      <c r="D48" s="182"/>
      <c r="E48" s="190"/>
      <c r="F48" s="191" t="s">
        <v>220</v>
      </c>
      <c r="G48" s="180"/>
      <c r="H48" s="171"/>
      <c r="I48" s="171"/>
      <c r="J48" s="172"/>
      <c r="K48" s="174">
        <f>SUM(G48:J48)</f>
        <v>0</v>
      </c>
    </row>
    <row r="49" spans="2:11" s="30" customFormat="1" ht="21.75" customHeight="1" thickBot="1" x14ac:dyDescent="0.35">
      <c r="B49" s="187"/>
      <c r="C49" s="188"/>
      <c r="D49" s="188"/>
      <c r="E49" s="192"/>
      <c r="F49" s="193" t="s">
        <v>221</v>
      </c>
      <c r="G49" s="181"/>
      <c r="H49" s="175"/>
      <c r="I49" s="175"/>
      <c r="J49" s="176"/>
      <c r="K49" s="177">
        <f>SUM(G49:J49)</f>
        <v>0</v>
      </c>
    </row>
    <row r="50" spans="2:11" s="30" customFormat="1" ht="17.25" thickBot="1" x14ac:dyDescent="0.35">
      <c r="B50" s="26"/>
      <c r="C50" s="26"/>
      <c r="D50" s="26"/>
      <c r="E50" s="26"/>
      <c r="F50" s="26"/>
      <c r="G50" s="26"/>
      <c r="H50" s="26"/>
      <c r="I50" s="26"/>
      <c r="J50" s="26"/>
      <c r="K50" s="26"/>
    </row>
    <row r="51" spans="2:11" s="30" customFormat="1" ht="88.5" customHeight="1" thickBot="1" x14ac:dyDescent="0.35">
      <c r="B51" s="121" t="s">
        <v>202</v>
      </c>
      <c r="C51" s="121"/>
      <c r="D51" s="121"/>
      <c r="E51" s="121"/>
      <c r="F51" s="121"/>
      <c r="G51" s="96"/>
      <c r="H51" s="96"/>
      <c r="I51" s="96"/>
      <c r="J51" s="96"/>
      <c r="K51" s="69"/>
    </row>
    <row r="52" spans="2:11" s="30" customFormat="1" ht="27.75" customHeight="1" thickBot="1" x14ac:dyDescent="0.35">
      <c r="B52" s="165" t="s">
        <v>212</v>
      </c>
      <c r="C52" s="166"/>
      <c r="D52" s="166"/>
      <c r="E52" s="166"/>
      <c r="F52" s="166"/>
      <c r="G52" s="166"/>
      <c r="H52" s="166"/>
      <c r="I52" s="166"/>
      <c r="J52" s="166"/>
      <c r="K52" s="167"/>
    </row>
    <row r="53" spans="2:11" ht="17.25" thickBot="1" x14ac:dyDescent="0.35">
      <c r="B53" s="133" t="s">
        <v>187</v>
      </c>
      <c r="C53" s="134"/>
      <c r="D53" s="134"/>
      <c r="E53" s="134"/>
      <c r="F53" s="134"/>
      <c r="G53" s="134"/>
      <c r="H53" s="134"/>
      <c r="I53" s="134"/>
      <c r="J53" s="134"/>
      <c r="K53" s="135"/>
    </row>
    <row r="54" spans="2:11" ht="51" customHeight="1" x14ac:dyDescent="0.3">
      <c r="B54" s="127" t="s">
        <v>180</v>
      </c>
      <c r="C54" s="128"/>
      <c r="D54" s="129"/>
      <c r="E54" s="139"/>
      <c r="F54" s="139"/>
      <c r="G54" s="139"/>
      <c r="H54" s="139"/>
      <c r="I54" s="139"/>
      <c r="J54" s="139"/>
      <c r="K54" s="140"/>
    </row>
    <row r="55" spans="2:11" ht="51" customHeight="1" x14ac:dyDescent="0.3">
      <c r="B55" s="130" t="s">
        <v>181</v>
      </c>
      <c r="C55" s="131"/>
      <c r="D55" s="132"/>
      <c r="E55" s="122"/>
      <c r="F55" s="122"/>
      <c r="G55" s="122"/>
      <c r="H55" s="122"/>
      <c r="I55" s="122"/>
      <c r="J55" s="122"/>
      <c r="K55" s="123"/>
    </row>
    <row r="56" spans="2:11" ht="51" customHeight="1" x14ac:dyDescent="0.3">
      <c r="B56" s="130" t="s">
        <v>182</v>
      </c>
      <c r="C56" s="131"/>
      <c r="D56" s="132"/>
      <c r="E56" s="122"/>
      <c r="F56" s="122"/>
      <c r="G56" s="122"/>
      <c r="H56" s="122"/>
      <c r="I56" s="122"/>
      <c r="J56" s="122"/>
      <c r="K56" s="123"/>
    </row>
    <row r="57" spans="2:11" ht="51" customHeight="1" thickBot="1" x14ac:dyDescent="0.35">
      <c r="B57" s="136" t="s">
        <v>183</v>
      </c>
      <c r="C57" s="137"/>
      <c r="D57" s="138"/>
      <c r="E57" s="124"/>
      <c r="F57" s="125"/>
      <c r="G57" s="125"/>
      <c r="H57" s="125"/>
      <c r="I57" s="125"/>
      <c r="J57" s="125"/>
      <c r="K57" s="126"/>
    </row>
    <row r="59" spans="2:11" x14ac:dyDescent="0.3">
      <c r="B59" t="s">
        <v>209</v>
      </c>
    </row>
    <row r="60" spans="2:11" x14ac:dyDescent="0.3">
      <c r="B60" s="114" t="s">
        <v>210</v>
      </c>
      <c r="C60" s="114"/>
      <c r="D60" s="114"/>
      <c r="E60" s="114"/>
      <c r="F60" s="114"/>
      <c r="G60" s="114"/>
      <c r="H60" s="114"/>
      <c r="I60" s="114"/>
      <c r="J60" s="114"/>
      <c r="K60" s="114"/>
    </row>
    <row r="61" spans="2:11" x14ac:dyDescent="0.3">
      <c r="B61" s="114"/>
      <c r="C61" s="114"/>
      <c r="D61" s="114"/>
      <c r="E61" s="114"/>
      <c r="F61" s="114"/>
      <c r="G61" s="114"/>
      <c r="H61" s="114"/>
      <c r="I61" s="114"/>
      <c r="J61" s="114"/>
      <c r="K61" s="114"/>
    </row>
  </sheetData>
  <sheetProtection selectLockedCells="1"/>
  <mergeCells count="32">
    <mergeCell ref="B52:K52"/>
    <mergeCell ref="C40:F40"/>
    <mergeCell ref="C41:F41"/>
    <mergeCell ref="J4:K4"/>
    <mergeCell ref="B37:F37"/>
    <mergeCell ref="D5:E5"/>
    <mergeCell ref="D6:E6"/>
    <mergeCell ref="D4:E4"/>
    <mergeCell ref="B12:E14"/>
    <mergeCell ref="E23:F23"/>
    <mergeCell ref="E16:F16"/>
    <mergeCell ref="B9:F9"/>
    <mergeCell ref="G24:K24"/>
    <mergeCell ref="G29:K29"/>
    <mergeCell ref="G34:K34"/>
    <mergeCell ref="G19:K19"/>
    <mergeCell ref="B60:K61"/>
    <mergeCell ref="E33:F33"/>
    <mergeCell ref="E28:F28"/>
    <mergeCell ref="B35:F35"/>
    <mergeCell ref="B42:J42"/>
    <mergeCell ref="B51:F51"/>
    <mergeCell ref="E31:F31"/>
    <mergeCell ref="E56:K56"/>
    <mergeCell ref="E57:K57"/>
    <mergeCell ref="B54:D54"/>
    <mergeCell ref="B55:D55"/>
    <mergeCell ref="B53:K53"/>
    <mergeCell ref="B56:D56"/>
    <mergeCell ref="B57:D57"/>
    <mergeCell ref="E54:K54"/>
    <mergeCell ref="E55:K55"/>
  </mergeCells>
  <dataValidations count="10">
    <dataValidation type="custom" operator="greaterThanOrEqual" showInputMessage="1" showErrorMessage="1" errorTitle="Data Error" error="Only $15 payment amounts should be entered here. Other payment amounts should be entered in either the $30 area or the &quot;Other&quot; area." sqref="G37" xr:uid="{00000000-0002-0000-0000-000006000000}">
      <formula1>AND(MOD(G37,15)=0,G37&gt;-1,$J$5="Overwrite",ROUND(G37,2)=G37)=TRUE</formula1>
    </dataValidation>
    <dataValidation type="custom" allowBlank="1" showInputMessage="1" showErrorMessage="1" sqref="G33:K33" xr:uid="{1F640594-F167-45E5-81A3-2DDDEA0E4D73}">
      <formula1>AND(G33=ROUND(G33,2),G33&gt;-0.01)</formula1>
    </dataValidation>
    <dataValidation allowBlank="1" sqref="G35:K35 H41:J41" xr:uid="{589FBA37-9022-471A-B8A1-D1FC457F5A8B}"/>
    <dataValidation type="custom" allowBlank="1" showInputMessage="1" showErrorMessage="1" errorTitle="AMOUNT ERROR" error="Only multiples of $15 payment amounts should be entered here. Other payment amounts should be entered in the&quot;Other&quot; area with a Specific Description provided." sqref="G20 I20:J20 G25:J25" xr:uid="{8810BB06-9D98-4B3D-8865-D156830FB777}">
      <formula1>AND(G20=ROUND(G20,2),G20&gt;-0.01,MOD(G20,15)=0)</formula1>
    </dataValidation>
    <dataValidation type="custom" allowBlank="1" showInputMessage="1" showErrorMessage="1" errorTitle="AMOUNT ERROR" error="Valid entries must be in $15.00 multiples" sqref="H20" xr:uid="{B3CC35A9-1287-40F6-8E28-2CF2052FBE50}">
      <formula1>AND(H20=ROUND(H20,2),H20&gt;-0.01,MOD(H20,15)=0)</formula1>
    </dataValidation>
    <dataValidation type="custom" allowBlank="1" showInputMessage="1" showErrorMessage="1" errorTitle="AMOUNT ERROR" error="Only multiples of $30 payment amounts should be entered here. Other payment amounts should be entered in the&quot;Other&quot; area with a Specific Description provided." sqref="G21:J21 G26:J26" xr:uid="{091A5449-212F-4856-855F-0342635CD695}">
      <formula1>AND(G21=ROUND(G21,2),G21&gt;-0.01,MOD(G21,30)=0)</formula1>
    </dataValidation>
    <dataValidation type="decimal" operator="greaterThan" allowBlank="1" showErrorMessage="1" errorTitle="POSITIVE NUMBERS ONLY" error="ALL amounts must be positive numbers representing actual expenditures. Negative numbers to represent reductions, refunds, or other adjustments can not be made using this report." sqref="G9:J9 G41 G22:J22 G27:J27 G31:J32 G12:J14" xr:uid="{071C0049-52EB-404A-B9E6-D12009FD77BD}">
      <formula1>0</formula1>
    </dataValidation>
    <dataValidation type="decimal" operator="greaterThan" allowBlank="1" showInputMessage="1" showErrorMessage="1" errorTitle="POSITIVE NUMBERS ONLY" error="ALL amounts must be positive numbers representing actual expenditures. Negative numbers to represent reductions, refunds, or other adjustments can not be made using this report." promptTitle="Specific Description REQUIRED" prompt="Remember to provided aspecific discription of the use/purpose of this expenditure on row 48. Amounts without a description will be disallowed." sqref="G15:J15" xr:uid="{8AD4B0C6-77C5-48EA-BDA3-05361DD136D6}">
      <formula1>0.01</formula1>
    </dataValidation>
    <dataValidation type="whole" operator="greaterThanOrEqual" allowBlank="1" showInputMessage="1" showErrorMessage="1" sqref="G46:J49" xr:uid="{61951474-FE28-46FA-9914-E99B2838078F}">
      <formula1>0</formula1>
    </dataValidation>
    <dataValidation type="decimal" allowBlank="1" showInputMessage="1" showErrorMessage="1" sqref="K47:K49" xr:uid="{B584A302-42FC-4C79-99EA-3A0009FCBBEF}">
      <formula1>-400000000</formula1>
      <formula2>400000000</formula2>
    </dataValidation>
  </dataValidations>
  <printOptions horizontalCentered="1" verticalCentered="1"/>
  <pageMargins left="0.25" right="0.25" top="0.25" bottom="0.25" header="0.25" footer="0.25"/>
  <pageSetup scale="52" orientation="portrait" r:id="rId1"/>
  <ignoredErrors>
    <ignoredError sqref="K20:K21 K25:K26" formulaRange="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C000000}">
          <x14:formula1>
            <xm:f>LookupData!$B$20:$B$86</xm:f>
          </x14:formula1>
          <xm:sqref>D4:E4</xm:sqref>
        </x14:dataValidation>
        <x14:dataValidation type="list" allowBlank="1" showInputMessage="1" showErrorMessage="1" xr:uid="{00000000-0002-0000-0000-00000D000000}">
          <x14:formula1>
            <xm:f>LookupData!$C$3:$C$6</xm:f>
          </x14:formula1>
          <xm:sqref>G4</xm:sqref>
        </x14:dataValidation>
        <x14:dataValidation type="list" allowBlank="1" showInputMessage="1" showErrorMessage="1" xr:uid="{00000000-0002-0000-0000-00000E000000}">
          <x14:formula1>
            <xm:f>LookupData!$A$3:$A$12</xm:f>
          </x14:formula1>
          <xm:sqref>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29"/>
  <sheetViews>
    <sheetView workbookViewId="0">
      <selection activeCell="B5" sqref="B5"/>
    </sheetView>
  </sheetViews>
  <sheetFormatPr defaultColWidth="8.88671875" defaultRowHeight="13.5" x14ac:dyDescent="0.25"/>
  <cols>
    <col min="1" max="1" width="16.21875" style="3" customWidth="1"/>
    <col min="2" max="3" width="8.109375" style="3" customWidth="1"/>
    <col min="4" max="4" width="10.33203125" style="3" customWidth="1"/>
    <col min="5" max="6" width="8.88671875" style="3"/>
    <col min="7" max="10" width="11.6640625" style="3" customWidth="1"/>
    <col min="11" max="16384" width="8.88671875" style="3"/>
  </cols>
  <sheetData>
    <row r="1" spans="1:22" ht="15.75" x14ac:dyDescent="0.3">
      <c r="A1" s="2" t="s">
        <v>88</v>
      </c>
      <c r="B1" s="3" t="s">
        <v>198</v>
      </c>
      <c r="D1" s="2" t="s">
        <v>89</v>
      </c>
      <c r="E1" s="3" t="str">
        <f>IF(Actual_Costs!D4="","None",Actual_Costs!D4)</f>
        <v>None</v>
      </c>
      <c r="G1" s="4" t="s">
        <v>90</v>
      </c>
      <c r="H1" s="5" t="s">
        <v>91</v>
      </c>
      <c r="I1" s="5" t="s">
        <v>92</v>
      </c>
      <c r="J1" s="5" t="s">
        <v>93</v>
      </c>
      <c r="K1" s="5" t="s">
        <v>94</v>
      </c>
      <c r="L1" s="6" t="s">
        <v>95</v>
      </c>
      <c r="O1" s="6" t="s">
        <v>197</v>
      </c>
      <c r="S1"/>
      <c r="T1"/>
      <c r="U1"/>
      <c r="V1"/>
    </row>
    <row r="2" spans="1:22" x14ac:dyDescent="0.25">
      <c r="A2" s="2" t="s">
        <v>96</v>
      </c>
      <c r="B2" s="3" t="s">
        <v>175</v>
      </c>
      <c r="G2" s="7">
        <v>1</v>
      </c>
      <c r="H2" s="3" t="s">
        <v>156</v>
      </c>
      <c r="I2" s="3" t="s">
        <v>97</v>
      </c>
      <c r="J2" s="3" t="s">
        <v>170</v>
      </c>
      <c r="K2" s="3">
        <v>20</v>
      </c>
      <c r="L2" s="8">
        <v>45</v>
      </c>
      <c r="O2" s="113">
        <v>2023</v>
      </c>
    </row>
    <row r="3" spans="1:22" x14ac:dyDescent="0.25">
      <c r="G3" s="7">
        <v>2</v>
      </c>
      <c r="L3" s="8"/>
    </row>
    <row r="4" spans="1:22" x14ac:dyDescent="0.25">
      <c r="G4" s="7">
        <v>3</v>
      </c>
      <c r="L4" s="8"/>
    </row>
    <row r="5" spans="1:22" x14ac:dyDescent="0.25">
      <c r="A5" s="9" t="s">
        <v>98</v>
      </c>
      <c r="B5" s="70">
        <v>44752</v>
      </c>
      <c r="G5" s="7">
        <v>4</v>
      </c>
      <c r="L5" s="8"/>
    </row>
    <row r="6" spans="1:22" x14ac:dyDescent="0.25">
      <c r="A6" s="9" t="s">
        <v>99</v>
      </c>
      <c r="B6" s="71"/>
      <c r="G6" s="7">
        <v>5</v>
      </c>
      <c r="L6" s="8"/>
    </row>
    <row r="7" spans="1:22" x14ac:dyDescent="0.25">
      <c r="A7" s="9" t="s">
        <v>100</v>
      </c>
      <c r="B7" s="3" t="str">
        <f>TEXT(B5,"MMM")</f>
        <v>Jul</v>
      </c>
      <c r="G7" s="7">
        <v>6</v>
      </c>
      <c r="L7" s="8"/>
    </row>
    <row r="8" spans="1:22" x14ac:dyDescent="0.25">
      <c r="A8" s="9" t="s">
        <v>101</v>
      </c>
      <c r="B8" s="3">
        <f>IF(Actual_Costs!G5="",1,Actual_Costs!G5)</f>
        <v>1</v>
      </c>
      <c r="G8" s="7">
        <v>7</v>
      </c>
      <c r="L8" s="8"/>
    </row>
    <row r="9" spans="1:22" x14ac:dyDescent="0.25">
      <c r="A9" s="9" t="s">
        <v>102</v>
      </c>
      <c r="B9" s="10" t="str">
        <f>IF(Actual_Costs!G4="",INDEX(LookupData!E3:E14,MATCH(TEXT(EDATE(B5,-1),"MMM"),LookupData!D3:D14,0)),Actual_Costs!G4)</f>
        <v xml:space="preserve">April-June </v>
      </c>
      <c r="C9" s="3" t="str">
        <f>INDEX(LookupData!F3:F14,MATCH(ReportInfo!B9,LookupData!E3:E14,0))</f>
        <v>Qtr 3</v>
      </c>
      <c r="D9" s="3" t="str">
        <f>INDEX(LookupData!G3:G14,MATCH(ReportInfo!B9,LookupData!E3:E14,0))</f>
        <v>Qtr3</v>
      </c>
      <c r="G9" s="7">
        <v>8</v>
      </c>
      <c r="L9" s="8"/>
    </row>
    <row r="10" spans="1:22" x14ac:dyDescent="0.25">
      <c r="A10" s="9" t="s">
        <v>103</v>
      </c>
      <c r="B10" s="3" t="str">
        <f>E1&amp;" SFY"&amp;O2-2000&amp;""&amp;O2-1999&amp;" "&amp;B1&amp;" "&amp;D9&amp;" Ver"&amp;B8&amp;" "&amp;TEXT(B5,"Mmddyy")&amp;".xlsx"</f>
        <v>None SFY2324 Jury_Mgt_Actuals Qtr3 Ver1 071022.xlsx</v>
      </c>
      <c r="G10" s="7">
        <v>9</v>
      </c>
      <c r="L10" s="8"/>
    </row>
    <row r="11" spans="1:22" x14ac:dyDescent="0.25">
      <c r="A11" s="9" t="s">
        <v>104</v>
      </c>
      <c r="B11" s="3" t="str">
        <f>"R:\!CFY"&amp;O2-2000&amp;""&amp;O2-1999&amp;"\Incoming Reports\Jury Mgmt Actuals\"&amp;C9&amp;"\"</f>
        <v>R:\!CFY2324\Incoming Reports\Jury Mgmt Actuals\Qtr 3\</v>
      </c>
      <c r="G11" s="7">
        <v>10</v>
      </c>
      <c r="L11" s="8"/>
    </row>
    <row r="12" spans="1:22" ht="14.25" thickBot="1" x14ac:dyDescent="0.3">
      <c r="G12" s="11">
        <v>11</v>
      </c>
      <c r="H12" s="12"/>
      <c r="I12" s="12"/>
      <c r="J12" s="12"/>
      <c r="K12" s="12"/>
      <c r="L12" s="13"/>
    </row>
    <row r="13" spans="1:22" x14ac:dyDescent="0.25">
      <c r="A13" s="9" t="s">
        <v>105</v>
      </c>
      <c r="B13" s="3">
        <v>1</v>
      </c>
    </row>
    <row r="20" spans="1:17" ht="27" x14ac:dyDescent="0.25">
      <c r="A20" s="2" t="s">
        <v>106</v>
      </c>
      <c r="B20" s="2" t="s">
        <v>107</v>
      </c>
      <c r="C20" s="2" t="s">
        <v>108</v>
      </c>
      <c r="D20" s="2" t="s">
        <v>157</v>
      </c>
      <c r="E20" s="2" t="s">
        <v>158</v>
      </c>
      <c r="F20" s="2" t="s">
        <v>159</v>
      </c>
      <c r="G20" s="2" t="s">
        <v>160</v>
      </c>
      <c r="H20" s="2" t="s">
        <v>161</v>
      </c>
      <c r="I20" s="2" t="s">
        <v>162</v>
      </c>
      <c r="J20" s="2" t="s">
        <v>163</v>
      </c>
      <c r="K20" s="2" t="s">
        <v>164</v>
      </c>
      <c r="L20" s="2" t="s">
        <v>165</v>
      </c>
      <c r="M20" s="2" t="s">
        <v>166</v>
      </c>
      <c r="N20" s="2" t="s">
        <v>167</v>
      </c>
      <c r="O20" s="2" t="s">
        <v>109</v>
      </c>
    </row>
    <row r="21" spans="1:17" x14ac:dyDescent="0.25">
      <c r="A21" s="3">
        <f>IFERROR(INDEX(LookupData!A20:A86,MATCH(E1,LookupData!B20:B86,0)),0)</f>
        <v>0</v>
      </c>
      <c r="B21" s="3">
        <v>18</v>
      </c>
      <c r="C21" s="3" t="s">
        <v>125</v>
      </c>
      <c r="D21" s="3" t="s">
        <v>110</v>
      </c>
      <c r="E21" s="3" t="s">
        <v>111</v>
      </c>
      <c r="F21" s="3" t="s">
        <v>112</v>
      </c>
      <c r="G21" s="15">
        <f>Actual_Costs!$G$9</f>
        <v>0</v>
      </c>
      <c r="H21" s="15">
        <f>Actual_Costs!$H$9</f>
        <v>0</v>
      </c>
      <c r="I21" s="15">
        <f>Actual_Costs!$I$9</f>
        <v>0</v>
      </c>
      <c r="J21" s="15">
        <f>Actual_Costs!$J$9</f>
        <v>0</v>
      </c>
      <c r="K21" s="14"/>
      <c r="L21" s="14"/>
      <c r="M21" s="14"/>
      <c r="N21" s="14"/>
      <c r="O21" s="14">
        <v>7</v>
      </c>
      <c r="P21" s="3">
        <v>4</v>
      </c>
      <c r="Q21" s="3">
        <f>4+20</f>
        <v>24</v>
      </c>
    </row>
    <row r="22" spans="1:17" x14ac:dyDescent="0.25">
      <c r="A22" s="3">
        <f>A21</f>
        <v>0</v>
      </c>
      <c r="B22" s="3">
        <f>B21</f>
        <v>18</v>
      </c>
      <c r="C22" s="3" t="s">
        <v>125</v>
      </c>
      <c r="D22" s="3" t="s">
        <v>110</v>
      </c>
      <c r="E22" s="3" t="s">
        <v>113</v>
      </c>
      <c r="F22" s="3" t="s">
        <v>1</v>
      </c>
      <c r="G22" s="15">
        <f>Actual_Costs!$G$12</f>
        <v>0</v>
      </c>
      <c r="H22" s="15">
        <f>Actual_Costs!$H$12</f>
        <v>0</v>
      </c>
      <c r="I22" s="15">
        <f>Actual_Costs!$I$12</f>
        <v>0</v>
      </c>
      <c r="J22" s="15">
        <f>Actual_Costs!$J$12</f>
        <v>0</v>
      </c>
      <c r="O22" s="14">
        <v>7</v>
      </c>
      <c r="P22" s="3">
        <v>5</v>
      </c>
    </row>
    <row r="23" spans="1:17" x14ac:dyDescent="0.25">
      <c r="A23" s="3">
        <f t="shared" ref="A23:B38" si="0">A22</f>
        <v>0</v>
      </c>
      <c r="B23" s="3">
        <f t="shared" si="0"/>
        <v>18</v>
      </c>
      <c r="C23" s="3" t="s">
        <v>125</v>
      </c>
      <c r="D23" s="3" t="s">
        <v>110</v>
      </c>
      <c r="E23" s="3" t="s">
        <v>113</v>
      </c>
      <c r="F23" s="3" t="s">
        <v>8</v>
      </c>
      <c r="G23" s="15">
        <f>Actual_Costs!$G$13</f>
        <v>0</v>
      </c>
      <c r="H23" s="15">
        <f>Actual_Costs!$H$13</f>
        <v>0</v>
      </c>
      <c r="I23" s="15">
        <f>Actual_Costs!$I$13</f>
        <v>0</v>
      </c>
      <c r="J23" s="15">
        <f>Actual_Costs!$J$13</f>
        <v>0</v>
      </c>
      <c r="O23" s="14">
        <v>7</v>
      </c>
      <c r="P23" s="3">
        <v>6</v>
      </c>
    </row>
    <row r="24" spans="1:17" x14ac:dyDescent="0.25">
      <c r="A24" s="3">
        <f t="shared" si="0"/>
        <v>0</v>
      </c>
      <c r="B24" s="3">
        <f t="shared" si="0"/>
        <v>18</v>
      </c>
      <c r="C24" s="3" t="s">
        <v>125</v>
      </c>
      <c r="D24" s="3" t="s">
        <v>110</v>
      </c>
      <c r="E24" s="3" t="s">
        <v>113</v>
      </c>
      <c r="F24" s="3" t="s">
        <v>9</v>
      </c>
      <c r="G24" s="15">
        <f>Actual_Costs!$G$14</f>
        <v>0</v>
      </c>
      <c r="H24" s="15">
        <f>Actual_Costs!$H$14</f>
        <v>0</v>
      </c>
      <c r="I24" s="15">
        <f>Actual_Costs!$I$14</f>
        <v>0</v>
      </c>
      <c r="J24" s="15">
        <f>Actual_Costs!$J$14</f>
        <v>0</v>
      </c>
      <c r="O24" s="14">
        <v>7</v>
      </c>
      <c r="P24" s="3">
        <v>7</v>
      </c>
    </row>
    <row r="25" spans="1:17" x14ac:dyDescent="0.25">
      <c r="A25" s="3">
        <f t="shared" si="0"/>
        <v>0</v>
      </c>
      <c r="B25" s="3">
        <f t="shared" si="0"/>
        <v>18</v>
      </c>
      <c r="C25" s="3" t="s">
        <v>125</v>
      </c>
      <c r="D25" s="3" t="s">
        <v>110</v>
      </c>
      <c r="E25" s="3" t="s">
        <v>113</v>
      </c>
      <c r="F25" s="3" t="s">
        <v>71</v>
      </c>
      <c r="G25" s="15">
        <f>Actual_Costs!$G$15</f>
        <v>0</v>
      </c>
      <c r="H25" s="15">
        <f>Actual_Costs!$H$15</f>
        <v>0</v>
      </c>
      <c r="I25" s="15">
        <f>Actual_Costs!$I$15</f>
        <v>0</v>
      </c>
      <c r="J25" s="15">
        <f>Actual_Costs!$J$15</f>
        <v>0</v>
      </c>
      <c r="O25" s="14">
        <v>7</v>
      </c>
      <c r="P25" s="3">
        <v>8</v>
      </c>
    </row>
    <row r="26" spans="1:17" x14ac:dyDescent="0.25">
      <c r="A26" s="3">
        <f t="shared" si="0"/>
        <v>0</v>
      </c>
      <c r="B26" s="3">
        <f t="shared" si="0"/>
        <v>18</v>
      </c>
      <c r="C26" s="3" t="s">
        <v>125</v>
      </c>
      <c r="D26" s="3" t="s">
        <v>110</v>
      </c>
      <c r="E26" s="3" t="s">
        <v>113</v>
      </c>
      <c r="F26" s="3" t="s">
        <v>150</v>
      </c>
      <c r="G26" s="15">
        <f>Actual_Costs!$G$16</f>
        <v>0</v>
      </c>
      <c r="H26" s="15">
        <f>Actual_Costs!$H$16</f>
        <v>0</v>
      </c>
      <c r="I26" s="15">
        <f>Actual_Costs!$I$16</f>
        <v>0</v>
      </c>
      <c r="J26" s="15">
        <f>Actual_Costs!$J$16</f>
        <v>0</v>
      </c>
      <c r="O26" s="14">
        <v>7</v>
      </c>
      <c r="P26" s="3">
        <v>9</v>
      </c>
    </row>
    <row r="27" spans="1:17" x14ac:dyDescent="0.25">
      <c r="A27" s="3">
        <f t="shared" si="0"/>
        <v>0</v>
      </c>
      <c r="B27" s="3">
        <f t="shared" si="0"/>
        <v>18</v>
      </c>
      <c r="C27" s="3" t="s">
        <v>125</v>
      </c>
      <c r="D27" s="3" t="s">
        <v>110</v>
      </c>
      <c r="E27" s="3" t="s">
        <v>2</v>
      </c>
      <c r="F27" s="3" t="s">
        <v>114</v>
      </c>
      <c r="G27" s="15">
        <f>Actual_Costs!$G$20</f>
        <v>0</v>
      </c>
      <c r="H27" s="15">
        <f>Actual_Costs!$H$20</f>
        <v>0</v>
      </c>
      <c r="I27" s="15">
        <f>Actual_Costs!$I$20</f>
        <v>0</v>
      </c>
      <c r="J27" s="15">
        <f>Actual_Costs!$J$20</f>
        <v>0</v>
      </c>
      <c r="O27" s="14">
        <v>7</v>
      </c>
      <c r="P27" s="3">
        <v>10</v>
      </c>
    </row>
    <row r="28" spans="1:17" x14ac:dyDescent="0.25">
      <c r="A28" s="3">
        <f t="shared" si="0"/>
        <v>0</v>
      </c>
      <c r="B28" s="3">
        <f t="shared" si="0"/>
        <v>18</v>
      </c>
      <c r="C28" s="3" t="s">
        <v>125</v>
      </c>
      <c r="D28" s="3" t="s">
        <v>110</v>
      </c>
      <c r="E28" s="3" t="s">
        <v>2</v>
      </c>
      <c r="F28" s="3" t="s">
        <v>115</v>
      </c>
      <c r="G28" s="15">
        <f>Actual_Costs!$G$21</f>
        <v>0</v>
      </c>
      <c r="H28" s="15">
        <f>Actual_Costs!$H$21</f>
        <v>0</v>
      </c>
      <c r="I28" s="15">
        <f>Actual_Costs!$I$21</f>
        <v>0</v>
      </c>
      <c r="J28" s="15">
        <f>Actual_Costs!$J$21</f>
        <v>0</v>
      </c>
      <c r="O28" s="14">
        <v>7</v>
      </c>
      <c r="P28" s="3">
        <v>11</v>
      </c>
    </row>
    <row r="29" spans="1:17" x14ac:dyDescent="0.25">
      <c r="A29" s="3">
        <f t="shared" si="0"/>
        <v>0</v>
      </c>
      <c r="B29" s="3">
        <f t="shared" si="0"/>
        <v>18</v>
      </c>
      <c r="C29" s="3" t="s">
        <v>125</v>
      </c>
      <c r="D29" s="3" t="s">
        <v>110</v>
      </c>
      <c r="E29" s="3" t="s">
        <v>2</v>
      </c>
      <c r="F29" s="3" t="s">
        <v>116</v>
      </c>
      <c r="G29" s="15">
        <f>Actual_Costs!$G$22</f>
        <v>0</v>
      </c>
      <c r="H29" s="15">
        <f>Actual_Costs!$H$22</f>
        <v>0</v>
      </c>
      <c r="I29" s="15">
        <f>Actual_Costs!$I$22</f>
        <v>0</v>
      </c>
      <c r="J29" s="15">
        <f>Actual_Costs!$J$22</f>
        <v>0</v>
      </c>
      <c r="O29" s="14">
        <v>7</v>
      </c>
      <c r="P29" s="3">
        <v>12</v>
      </c>
    </row>
    <row r="30" spans="1:17" x14ac:dyDescent="0.25">
      <c r="A30" s="3">
        <f t="shared" si="0"/>
        <v>0</v>
      </c>
      <c r="B30" s="3">
        <f t="shared" si="0"/>
        <v>18</v>
      </c>
      <c r="C30" s="3" t="s">
        <v>125</v>
      </c>
      <c r="D30" s="3" t="s">
        <v>110</v>
      </c>
      <c r="E30" s="3" t="s">
        <v>2</v>
      </c>
      <c r="F30" s="3" t="s">
        <v>151</v>
      </c>
      <c r="G30" s="15">
        <f>Actual_Costs!$G$23</f>
        <v>0</v>
      </c>
      <c r="H30" s="15">
        <f>Actual_Costs!$H$23</f>
        <v>0</v>
      </c>
      <c r="I30" s="15">
        <f>Actual_Costs!$I$23</f>
        <v>0</v>
      </c>
      <c r="J30" s="15">
        <f>Actual_Costs!$J$23</f>
        <v>0</v>
      </c>
      <c r="O30" s="14">
        <v>7</v>
      </c>
      <c r="P30" s="3">
        <v>13</v>
      </c>
    </row>
    <row r="31" spans="1:17" x14ac:dyDescent="0.25">
      <c r="A31" s="3">
        <f t="shared" si="0"/>
        <v>0</v>
      </c>
      <c r="B31" s="3">
        <f t="shared" si="0"/>
        <v>18</v>
      </c>
      <c r="C31" s="3" t="s">
        <v>125</v>
      </c>
      <c r="D31" s="3" t="s">
        <v>110</v>
      </c>
      <c r="E31" s="3" t="s">
        <v>2</v>
      </c>
      <c r="F31" s="3" t="s">
        <v>117</v>
      </c>
      <c r="G31" s="15">
        <f>Actual_Costs!$G$25</f>
        <v>0</v>
      </c>
      <c r="H31" s="15">
        <f>Actual_Costs!$H$25</f>
        <v>0</v>
      </c>
      <c r="I31" s="15">
        <f>Actual_Costs!$I$25</f>
        <v>0</v>
      </c>
      <c r="J31" s="15">
        <f>Actual_Costs!$J$25</f>
        <v>0</v>
      </c>
      <c r="O31" s="14">
        <v>7</v>
      </c>
      <c r="P31" s="3">
        <v>14</v>
      </c>
    </row>
    <row r="32" spans="1:17" x14ac:dyDescent="0.25">
      <c r="A32" s="3">
        <f t="shared" si="0"/>
        <v>0</v>
      </c>
      <c r="B32" s="3">
        <f t="shared" si="0"/>
        <v>18</v>
      </c>
      <c r="C32" s="3" t="s">
        <v>125</v>
      </c>
      <c r="D32" s="3" t="s">
        <v>110</v>
      </c>
      <c r="E32" s="3" t="s">
        <v>2</v>
      </c>
      <c r="F32" s="3" t="s">
        <v>118</v>
      </c>
      <c r="G32" s="15">
        <f>Actual_Costs!$G$26</f>
        <v>0</v>
      </c>
      <c r="H32" s="15">
        <f>Actual_Costs!$H$26</f>
        <v>0</v>
      </c>
      <c r="I32" s="15">
        <f>Actual_Costs!$I$26</f>
        <v>0</v>
      </c>
      <c r="J32" s="15">
        <f>Actual_Costs!$J$26</f>
        <v>0</v>
      </c>
      <c r="O32" s="14">
        <v>7</v>
      </c>
      <c r="P32" s="3">
        <v>15</v>
      </c>
    </row>
    <row r="33" spans="1:16" x14ac:dyDescent="0.25">
      <c r="A33" s="3">
        <f t="shared" si="0"/>
        <v>0</v>
      </c>
      <c r="B33" s="3">
        <f t="shared" si="0"/>
        <v>18</v>
      </c>
      <c r="C33" s="3" t="s">
        <v>125</v>
      </c>
      <c r="D33" s="3" t="s">
        <v>110</v>
      </c>
      <c r="E33" s="3" t="s">
        <v>2</v>
      </c>
      <c r="F33" s="3" t="s">
        <v>119</v>
      </c>
      <c r="G33" s="15">
        <f>Actual_Costs!$G$27</f>
        <v>0</v>
      </c>
      <c r="H33" s="15">
        <f>Actual_Costs!$H$27</f>
        <v>0</v>
      </c>
      <c r="I33" s="15">
        <f>Actual_Costs!$I$27</f>
        <v>0</v>
      </c>
      <c r="J33" s="15">
        <f>Actual_Costs!$J$27</f>
        <v>0</v>
      </c>
      <c r="O33" s="14">
        <v>7</v>
      </c>
      <c r="P33" s="3">
        <v>16</v>
      </c>
    </row>
    <row r="34" spans="1:16" x14ac:dyDescent="0.25">
      <c r="A34" s="3">
        <f t="shared" si="0"/>
        <v>0</v>
      </c>
      <c r="B34" s="3">
        <f t="shared" si="0"/>
        <v>18</v>
      </c>
      <c r="C34" s="3" t="s">
        <v>125</v>
      </c>
      <c r="D34" s="3" t="s">
        <v>110</v>
      </c>
      <c r="E34" s="3" t="s">
        <v>2</v>
      </c>
      <c r="F34" s="3" t="s">
        <v>152</v>
      </c>
      <c r="G34" s="15">
        <f>Actual_Costs!$G$28</f>
        <v>0</v>
      </c>
      <c r="H34" s="15">
        <f>Actual_Costs!$H$28</f>
        <v>0</v>
      </c>
      <c r="I34" s="15">
        <f>Actual_Costs!$I$28</f>
        <v>0</v>
      </c>
      <c r="J34" s="15">
        <f>Actual_Costs!$J$28</f>
        <v>0</v>
      </c>
      <c r="O34" s="14">
        <v>7</v>
      </c>
      <c r="P34" s="3">
        <v>17</v>
      </c>
    </row>
    <row r="35" spans="1:16" x14ac:dyDescent="0.25">
      <c r="A35" s="3">
        <f t="shared" si="0"/>
        <v>0</v>
      </c>
      <c r="B35" s="3">
        <f t="shared" si="0"/>
        <v>18</v>
      </c>
      <c r="C35" s="3" t="s">
        <v>125</v>
      </c>
      <c r="D35" s="3" t="s">
        <v>110</v>
      </c>
      <c r="E35" s="3" t="s">
        <v>2</v>
      </c>
      <c r="F35" s="3" t="s">
        <v>5</v>
      </c>
      <c r="G35" s="15">
        <f>Actual_Costs!$G$31</f>
        <v>0</v>
      </c>
      <c r="H35" s="15">
        <f>Actual_Costs!$H$31</f>
        <v>0</v>
      </c>
      <c r="I35" s="15">
        <f>Actual_Costs!$I$31</f>
        <v>0</v>
      </c>
      <c r="J35" s="15">
        <f>Actual_Costs!$J$31</f>
        <v>0</v>
      </c>
      <c r="O35" s="14">
        <v>7</v>
      </c>
      <c r="P35" s="3">
        <v>18</v>
      </c>
    </row>
    <row r="36" spans="1:16" x14ac:dyDescent="0.25">
      <c r="A36" s="3">
        <f t="shared" si="0"/>
        <v>0</v>
      </c>
      <c r="B36" s="3">
        <f t="shared" si="0"/>
        <v>18</v>
      </c>
      <c r="C36" s="3" t="s">
        <v>125</v>
      </c>
      <c r="D36" s="3" t="s">
        <v>110</v>
      </c>
      <c r="E36" s="3" t="s">
        <v>2</v>
      </c>
      <c r="F36" s="3" t="s">
        <v>6</v>
      </c>
      <c r="G36" s="15">
        <f>Actual_Costs!$G$32</f>
        <v>0</v>
      </c>
      <c r="H36" s="15">
        <f>Actual_Costs!$H$32</f>
        <v>0</v>
      </c>
      <c r="I36" s="15">
        <f>Actual_Costs!$I$32</f>
        <v>0</v>
      </c>
      <c r="J36" s="15">
        <f>Actual_Costs!$J$32</f>
        <v>0</v>
      </c>
      <c r="O36" s="14">
        <v>7</v>
      </c>
      <c r="P36" s="3">
        <v>19</v>
      </c>
    </row>
    <row r="37" spans="1:16" x14ac:dyDescent="0.25">
      <c r="A37" s="3">
        <f t="shared" si="0"/>
        <v>0</v>
      </c>
      <c r="B37" s="3">
        <f t="shared" si="0"/>
        <v>18</v>
      </c>
      <c r="C37" s="3" t="s">
        <v>125</v>
      </c>
      <c r="D37" s="3" t="s">
        <v>110</v>
      </c>
      <c r="E37" s="3" t="s">
        <v>2</v>
      </c>
      <c r="F37" s="3" t="s">
        <v>189</v>
      </c>
      <c r="G37" s="15">
        <f>Actual_Costs!$G$33</f>
        <v>0</v>
      </c>
      <c r="H37" s="15">
        <f>Actual_Costs!$H$33</f>
        <v>0</v>
      </c>
      <c r="I37" s="15">
        <f>Actual_Costs!$I$33</f>
        <v>0</v>
      </c>
      <c r="J37" s="15">
        <f>Actual_Costs!$J$33</f>
        <v>0</v>
      </c>
      <c r="O37" s="14">
        <v>7</v>
      </c>
      <c r="P37" s="3">
        <v>20</v>
      </c>
    </row>
    <row r="38" spans="1:16" x14ac:dyDescent="0.25">
      <c r="A38" s="3">
        <f t="shared" si="0"/>
        <v>0</v>
      </c>
      <c r="B38" s="3">
        <f t="shared" si="0"/>
        <v>18</v>
      </c>
      <c r="C38" s="3" t="s">
        <v>125</v>
      </c>
      <c r="D38" s="3" t="s">
        <v>110</v>
      </c>
      <c r="E38" s="3" t="s">
        <v>2</v>
      </c>
      <c r="F38" s="3" t="s">
        <v>184</v>
      </c>
      <c r="G38" s="15">
        <f>Actual_Costs!$G$35</f>
        <v>0</v>
      </c>
      <c r="H38" s="15">
        <f>Actual_Costs!$H$35</f>
        <v>0</v>
      </c>
      <c r="I38" s="15">
        <f>Actual_Costs!$I$35</f>
        <v>0</v>
      </c>
      <c r="J38" s="15">
        <f>Actual_Costs!$J$35</f>
        <v>0</v>
      </c>
      <c r="O38" s="14">
        <v>7</v>
      </c>
      <c r="P38" s="3">
        <v>21</v>
      </c>
    </row>
    <row r="39" spans="1:16" x14ac:dyDescent="0.25">
      <c r="A39" s="3">
        <f t="shared" ref="A39:B39" si="1">A38</f>
        <v>0</v>
      </c>
      <c r="B39" s="3">
        <f t="shared" si="1"/>
        <v>18</v>
      </c>
      <c r="C39" s="3" t="s">
        <v>125</v>
      </c>
      <c r="D39" s="3" t="s">
        <v>110</v>
      </c>
      <c r="E39" s="3" t="s">
        <v>191</v>
      </c>
      <c r="F39" s="3" t="s">
        <v>112</v>
      </c>
      <c r="G39" s="15">
        <f>Actual_Costs!$G$37</f>
        <v>0</v>
      </c>
      <c r="H39" s="15">
        <f>Actual_Costs!$H$37</f>
        <v>0</v>
      </c>
      <c r="I39" s="15">
        <f>Actual_Costs!$I$37</f>
        <v>0</v>
      </c>
      <c r="J39" s="15">
        <f>Actual_Costs!$J$37</f>
        <v>0</v>
      </c>
      <c r="O39" s="14">
        <v>7</v>
      </c>
      <c r="P39" s="3">
        <v>22</v>
      </c>
    </row>
    <row r="40" spans="1:16" x14ac:dyDescent="0.25">
      <c r="A40" s="3">
        <f t="shared" ref="A40:B40" si="2">A39</f>
        <v>0</v>
      </c>
      <c r="B40" s="3">
        <f t="shared" si="2"/>
        <v>18</v>
      </c>
      <c r="C40" s="3" t="s">
        <v>125</v>
      </c>
      <c r="D40" s="3" t="s">
        <v>110</v>
      </c>
      <c r="E40" s="3" t="s">
        <v>196</v>
      </c>
      <c r="F40" s="3" t="s">
        <v>112</v>
      </c>
      <c r="G40" s="15">
        <f>Actual_Costs!$G$40</f>
        <v>0</v>
      </c>
      <c r="H40" s="15">
        <f>Actual_Costs!$H$40</f>
        <v>0</v>
      </c>
      <c r="I40" s="15">
        <f>Actual_Costs!$I$40</f>
        <v>0</v>
      </c>
      <c r="J40" s="15">
        <f>Actual_Costs!$J$40</f>
        <v>0</v>
      </c>
      <c r="O40" s="14">
        <v>7</v>
      </c>
      <c r="P40" s="3">
        <v>23</v>
      </c>
    </row>
    <row r="41" spans="1:16" x14ac:dyDescent="0.25">
      <c r="A41" s="3">
        <f t="shared" ref="A41:B41" si="3">A40</f>
        <v>0</v>
      </c>
      <c r="B41" s="3">
        <f t="shared" si="3"/>
        <v>18</v>
      </c>
      <c r="C41" s="3" t="s">
        <v>125</v>
      </c>
      <c r="D41" s="3" t="s">
        <v>168</v>
      </c>
      <c r="E41" s="3" t="s">
        <v>169</v>
      </c>
      <c r="F41" s="3" t="s">
        <v>112</v>
      </c>
      <c r="G41" s="15">
        <f>Actual_Costs!$G$41</f>
        <v>0</v>
      </c>
      <c r="H41" s="15">
        <f>Actual_Costs!$H$41</f>
        <v>0</v>
      </c>
      <c r="I41" s="15">
        <f>Actual_Costs!$I$41</f>
        <v>0</v>
      </c>
      <c r="J41" s="15">
        <f>Actual_Costs!$J$41</f>
        <v>0</v>
      </c>
      <c r="O41" s="14">
        <v>7</v>
      </c>
      <c r="P41" s="3">
        <v>24</v>
      </c>
    </row>
    <row r="42" spans="1:16" x14ac:dyDescent="0.25">
      <c r="A42" s="3">
        <f t="shared" ref="A42:B42" si="4">A41</f>
        <v>0</v>
      </c>
      <c r="B42" s="3">
        <f t="shared" si="4"/>
        <v>18</v>
      </c>
      <c r="C42" s="3" t="s">
        <v>125</v>
      </c>
      <c r="D42" s="3" t="s">
        <v>185</v>
      </c>
      <c r="E42" s="3" t="s">
        <v>113</v>
      </c>
      <c r="F42" s="3" t="s">
        <v>186</v>
      </c>
      <c r="G42" s="3">
        <f>Actual_Costs!$G$51</f>
        <v>0</v>
      </c>
      <c r="H42" s="3">
        <f>Actual_Costs!$H$51</f>
        <v>0</v>
      </c>
      <c r="I42" s="3">
        <f>Actual_Costs!$I$51</f>
        <v>0</v>
      </c>
      <c r="J42" s="3">
        <f>Actual_Costs!$J$51</f>
        <v>0</v>
      </c>
      <c r="O42" s="14">
        <v>7</v>
      </c>
      <c r="P42" s="3">
        <v>25</v>
      </c>
    </row>
    <row r="43" spans="1:16" x14ac:dyDescent="0.25">
      <c r="A43" s="3">
        <f t="shared" ref="A43:B43" si="5">A42</f>
        <v>0</v>
      </c>
      <c r="B43" s="3">
        <f t="shared" si="5"/>
        <v>18</v>
      </c>
      <c r="C43" s="3" t="s">
        <v>125</v>
      </c>
      <c r="D43" s="3" t="s">
        <v>185</v>
      </c>
      <c r="E43" s="3" t="s">
        <v>112</v>
      </c>
      <c r="F43" s="3" t="s">
        <v>178</v>
      </c>
      <c r="G43" s="3">
        <f>Actual_Costs!$E$54</f>
        <v>0</v>
      </c>
      <c r="H43" s="3">
        <f>Actual_Costs!$E$55</f>
        <v>0</v>
      </c>
      <c r="I43" s="3">
        <f>Actual_Costs!$E$56</f>
        <v>0</v>
      </c>
      <c r="J43" s="3">
        <f>Actual_Costs!$E$57</f>
        <v>0</v>
      </c>
      <c r="O43" s="14">
        <v>7</v>
      </c>
      <c r="P43" s="3">
        <v>26</v>
      </c>
    </row>
    <row r="44" spans="1:16" x14ac:dyDescent="0.25">
      <c r="O44" s="14"/>
    </row>
    <row r="45" spans="1:16" x14ac:dyDescent="0.25">
      <c r="O45" s="14"/>
    </row>
    <row r="109" spans="24:25" x14ac:dyDescent="0.25">
      <c r="X109" s="14"/>
    </row>
    <row r="110" spans="24:25" x14ac:dyDescent="0.25">
      <c r="X110" s="14"/>
    </row>
    <row r="111" spans="24:25" x14ac:dyDescent="0.25">
      <c r="X111" s="14"/>
    </row>
    <row r="112" spans="24:25" x14ac:dyDescent="0.25">
      <c r="X112" s="14"/>
      <c r="Y112" s="14"/>
    </row>
    <row r="113" spans="24:35" x14ac:dyDescent="0.25">
      <c r="X113" s="14"/>
      <c r="Y113" s="14"/>
      <c r="Z113" s="14"/>
    </row>
    <row r="114" spans="24:35" x14ac:dyDescent="0.25">
      <c r="X114" s="14"/>
      <c r="Y114" s="14"/>
      <c r="Z114" s="14"/>
      <c r="AA114" s="14"/>
      <c r="AB114" s="14"/>
      <c r="AC114" s="14"/>
      <c r="AD114" s="14"/>
      <c r="AE114" s="14"/>
    </row>
    <row r="115" spans="24:35" x14ac:dyDescent="0.25">
      <c r="X115" s="14"/>
      <c r="Y115" s="14"/>
      <c r="Z115" s="14"/>
      <c r="AA115" s="14"/>
      <c r="AB115" s="14"/>
      <c r="AC115" s="14"/>
      <c r="AD115" s="14"/>
      <c r="AE115" s="14"/>
      <c r="AF115" s="14"/>
      <c r="AG115" s="14"/>
      <c r="AH115" s="14"/>
    </row>
    <row r="116" spans="24:35" x14ac:dyDescent="0.25">
      <c r="X116" s="14"/>
      <c r="Y116" s="14"/>
      <c r="Z116" s="14"/>
      <c r="AA116" s="14"/>
      <c r="AB116" s="14"/>
      <c r="AC116" s="14"/>
      <c r="AD116" s="14"/>
      <c r="AE116" s="14"/>
      <c r="AF116" s="14"/>
      <c r="AG116" s="14"/>
      <c r="AH116" s="14"/>
      <c r="AI116" s="14"/>
    </row>
    <row r="117" spans="24:35" x14ac:dyDescent="0.25">
      <c r="X117" s="14"/>
      <c r="Y117" s="14"/>
      <c r="Z117" s="14"/>
      <c r="AA117" s="14"/>
      <c r="AB117" s="14"/>
      <c r="AC117" s="14"/>
      <c r="AD117" s="14"/>
      <c r="AE117" s="14"/>
      <c r="AF117" s="14"/>
      <c r="AG117" s="14"/>
      <c r="AH117" s="14"/>
      <c r="AI117" s="14"/>
    </row>
    <row r="118" spans="24:35" x14ac:dyDescent="0.25">
      <c r="X118" s="14"/>
      <c r="Y118" s="14"/>
      <c r="Z118" s="14"/>
      <c r="AA118" s="14"/>
      <c r="AB118" s="14"/>
      <c r="AC118" s="14"/>
      <c r="AD118" s="14"/>
      <c r="AE118" s="14"/>
      <c r="AF118" s="14"/>
      <c r="AG118" s="14"/>
      <c r="AH118" s="14"/>
      <c r="AI118" s="14"/>
    </row>
    <row r="119" spans="24:35" x14ac:dyDescent="0.25">
      <c r="X119" s="14"/>
      <c r="Y119" s="14"/>
      <c r="Z119" s="14"/>
      <c r="AA119" s="14"/>
      <c r="AB119" s="14"/>
      <c r="AC119" s="14"/>
      <c r="AD119" s="14"/>
      <c r="AE119" s="14"/>
      <c r="AF119" s="14"/>
      <c r="AG119" s="14"/>
      <c r="AH119" s="14"/>
      <c r="AI119" s="14"/>
    </row>
    <row r="120" spans="24:35" x14ac:dyDescent="0.25">
      <c r="X120" s="14"/>
      <c r="Y120" s="14"/>
      <c r="Z120" s="14"/>
      <c r="AA120" s="14"/>
      <c r="AB120" s="14"/>
      <c r="AC120" s="14"/>
      <c r="AD120" s="14"/>
      <c r="AE120" s="14"/>
      <c r="AF120" s="14"/>
      <c r="AG120" s="14"/>
      <c r="AH120" s="14"/>
      <c r="AI120" s="14"/>
    </row>
    <row r="121" spans="24:35" x14ac:dyDescent="0.25">
      <c r="X121" s="14"/>
      <c r="Y121" s="14"/>
      <c r="Z121" s="14"/>
      <c r="AA121" s="14"/>
      <c r="AB121" s="14"/>
      <c r="AC121" s="14"/>
      <c r="AD121" s="14"/>
      <c r="AE121" s="14"/>
      <c r="AF121" s="14"/>
      <c r="AG121" s="14"/>
      <c r="AH121" s="14"/>
      <c r="AI121" s="14"/>
    </row>
    <row r="122" spans="24:35" x14ac:dyDescent="0.25">
      <c r="X122" s="14"/>
      <c r="Y122" s="14"/>
      <c r="Z122" s="14"/>
      <c r="AA122" s="14"/>
      <c r="AB122" s="14"/>
      <c r="AC122" s="14"/>
      <c r="AD122" s="14"/>
      <c r="AE122" s="14"/>
      <c r="AF122" s="14"/>
      <c r="AG122" s="14"/>
      <c r="AH122" s="14"/>
      <c r="AI122" s="14"/>
    </row>
    <row r="123" spans="24:35" x14ac:dyDescent="0.25">
      <c r="X123" s="14"/>
      <c r="Y123" s="14"/>
      <c r="Z123" s="14"/>
      <c r="AA123" s="14"/>
      <c r="AB123" s="14"/>
      <c r="AC123" s="14"/>
      <c r="AD123" s="14"/>
      <c r="AE123" s="14"/>
      <c r="AF123" s="14"/>
      <c r="AG123" s="14"/>
      <c r="AH123" s="14"/>
      <c r="AI123" s="14"/>
    </row>
    <row r="124" spans="24:35" x14ac:dyDescent="0.25">
      <c r="X124" s="14"/>
      <c r="Y124" s="14"/>
      <c r="Z124" s="14"/>
      <c r="AA124" s="14"/>
      <c r="AB124" s="14"/>
      <c r="AC124" s="14"/>
      <c r="AD124" s="14"/>
      <c r="AE124" s="14"/>
      <c r="AF124" s="14"/>
      <c r="AG124" s="14"/>
      <c r="AH124" s="14"/>
      <c r="AI124" s="14"/>
    </row>
    <row r="125" spans="24:35" x14ac:dyDescent="0.25">
      <c r="X125" s="14"/>
      <c r="Y125" s="14"/>
      <c r="Z125" s="14"/>
      <c r="AA125" s="14"/>
      <c r="AB125" s="14"/>
      <c r="AC125" s="14"/>
      <c r="AD125" s="14"/>
      <c r="AE125" s="14"/>
      <c r="AF125" s="14"/>
      <c r="AG125" s="14"/>
      <c r="AH125" s="14"/>
      <c r="AI125" s="14"/>
    </row>
    <row r="126" spans="24:35" x14ac:dyDescent="0.25">
      <c r="X126" s="14"/>
      <c r="Y126" s="14"/>
      <c r="Z126" s="14"/>
      <c r="AA126" s="14"/>
      <c r="AB126" s="14"/>
      <c r="AC126" s="14"/>
      <c r="AD126" s="14"/>
      <c r="AE126" s="14"/>
      <c r="AF126" s="14"/>
      <c r="AG126" s="14"/>
      <c r="AH126" s="14"/>
      <c r="AI126" s="14"/>
    </row>
    <row r="127" spans="24:35" x14ac:dyDescent="0.25">
      <c r="X127" s="14"/>
      <c r="Y127" s="14"/>
      <c r="Z127" s="14"/>
      <c r="AA127" s="14"/>
      <c r="AB127" s="14"/>
      <c r="AC127" s="14"/>
      <c r="AD127" s="14"/>
      <c r="AE127" s="14"/>
      <c r="AF127" s="14"/>
      <c r="AG127" s="14"/>
      <c r="AH127" s="14"/>
      <c r="AI127" s="14"/>
    </row>
    <row r="128" spans="24:35" x14ac:dyDescent="0.25">
      <c r="X128" s="14"/>
      <c r="Y128" s="14"/>
      <c r="Z128" s="14"/>
      <c r="AA128" s="14"/>
      <c r="AB128" s="14"/>
      <c r="AC128" s="14"/>
      <c r="AD128" s="14"/>
      <c r="AE128" s="14"/>
      <c r="AF128" s="14"/>
      <c r="AG128" s="14"/>
      <c r="AH128" s="14"/>
      <c r="AI128" s="14"/>
    </row>
    <row r="129" spans="24:36" x14ac:dyDescent="0.25">
      <c r="X129" s="14"/>
      <c r="Y129" s="14"/>
      <c r="Z129" s="14"/>
      <c r="AA129" s="14"/>
      <c r="AB129" s="14"/>
      <c r="AC129" s="14"/>
      <c r="AD129" s="14"/>
      <c r="AE129" s="14"/>
      <c r="AF129" s="14"/>
      <c r="AG129" s="14"/>
      <c r="AH129" s="14"/>
      <c r="AI129" s="14"/>
      <c r="AJ129"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228"/>
  <sheetViews>
    <sheetView zoomScale="70" zoomScaleNormal="70" workbookViewId="0">
      <selection activeCell="G17" sqref="G17"/>
    </sheetView>
  </sheetViews>
  <sheetFormatPr defaultColWidth="8.88671875" defaultRowHeight="12.75" x14ac:dyDescent="0.2"/>
  <cols>
    <col min="1" max="2" width="8.88671875" style="17"/>
    <col min="3" max="3" width="14.77734375" style="17" customWidth="1"/>
    <col min="4" max="4" width="8.88671875" style="17"/>
    <col min="5" max="5" width="8.109375" style="17" customWidth="1"/>
    <col min="6" max="6" width="11.44140625" style="17" customWidth="1"/>
    <col min="7" max="8" width="11.33203125" style="17" bestFit="1" customWidth="1"/>
    <col min="9" max="11" width="15.6640625" style="17" customWidth="1"/>
    <col min="12" max="12" width="9" style="17" bestFit="1" customWidth="1"/>
    <col min="13" max="15" width="9.44140625" style="17" bestFit="1" customWidth="1"/>
    <col min="16" max="16" width="9" style="17" bestFit="1" customWidth="1"/>
    <col min="17" max="17" width="9.44140625" style="17" bestFit="1" customWidth="1"/>
    <col min="18" max="27" width="9" style="17" bestFit="1" customWidth="1"/>
    <col min="28" max="28" width="9.44140625" style="17" bestFit="1" customWidth="1"/>
    <col min="29" max="29" width="10.33203125" style="17" bestFit="1" customWidth="1"/>
    <col min="30" max="30" width="9.44140625" style="17" bestFit="1" customWidth="1"/>
    <col min="31" max="32" width="9" style="17" bestFit="1" customWidth="1"/>
    <col min="33" max="34" width="9.44140625" style="17" bestFit="1" customWidth="1"/>
    <col min="35" max="36" width="10.33203125" style="17" bestFit="1" customWidth="1"/>
    <col min="37" max="16384" width="8.88671875" style="17"/>
  </cols>
  <sheetData>
    <row r="1" spans="1:11" ht="13.5" x14ac:dyDescent="0.25">
      <c r="A1" s="16"/>
      <c r="B1" s="16"/>
      <c r="C1" s="16"/>
      <c r="D1" s="16"/>
      <c r="E1" s="16"/>
    </row>
    <row r="2" spans="1:11" ht="27.75" x14ac:dyDescent="0.3">
      <c r="A2" s="18" t="s">
        <v>129</v>
      </c>
      <c r="B2" s="18" t="s">
        <v>130</v>
      </c>
      <c r="C2" s="18" t="s">
        <v>131</v>
      </c>
      <c r="D2" s="18" t="s">
        <v>130</v>
      </c>
      <c r="E2" s="18" t="s">
        <v>132</v>
      </c>
      <c r="F2" s="18" t="s">
        <v>133</v>
      </c>
      <c r="G2" s="18" t="s">
        <v>134</v>
      </c>
      <c r="I2"/>
      <c r="J2"/>
      <c r="K2"/>
    </row>
    <row r="3" spans="1:11" ht="13.5" x14ac:dyDescent="0.25">
      <c r="A3" s="16">
        <v>1</v>
      </c>
      <c r="B3" s="16" t="s">
        <v>75</v>
      </c>
      <c r="C3" s="16" t="s">
        <v>141</v>
      </c>
      <c r="D3" s="17" t="s">
        <v>136</v>
      </c>
      <c r="E3" s="16" t="s">
        <v>135</v>
      </c>
      <c r="F3" s="16" t="s">
        <v>171</v>
      </c>
      <c r="G3" s="17" t="str">
        <f>SUBSTITUTE(RIGHT(F3,5)," ","")</f>
        <v>Qtr1</v>
      </c>
    </row>
    <row r="4" spans="1:11" ht="13.5" x14ac:dyDescent="0.25">
      <c r="A4" s="16">
        <v>2</v>
      </c>
      <c r="B4" s="16" t="s">
        <v>76</v>
      </c>
      <c r="C4" s="16" t="s">
        <v>135</v>
      </c>
      <c r="D4" s="17" t="s">
        <v>138</v>
      </c>
      <c r="E4" s="16" t="s">
        <v>135</v>
      </c>
      <c r="F4" s="16" t="s">
        <v>171</v>
      </c>
      <c r="G4" s="17" t="str">
        <f t="shared" ref="G4:G14" si="0">SUBSTITUTE(RIGHT(F4,5)," ","")</f>
        <v>Qtr1</v>
      </c>
      <c r="H4" s="16"/>
    </row>
    <row r="5" spans="1:11" ht="13.5" x14ac:dyDescent="0.25">
      <c r="A5" s="16">
        <v>3</v>
      </c>
      <c r="B5" s="16" t="s">
        <v>77</v>
      </c>
      <c r="C5" s="16" t="s">
        <v>137</v>
      </c>
      <c r="D5" s="17" t="s">
        <v>140</v>
      </c>
      <c r="E5" s="16" t="s">
        <v>135</v>
      </c>
      <c r="F5" s="16" t="s">
        <v>171</v>
      </c>
      <c r="G5" s="17" t="str">
        <f t="shared" si="0"/>
        <v>Qtr1</v>
      </c>
    </row>
    <row r="6" spans="1:11" ht="13.5" x14ac:dyDescent="0.25">
      <c r="A6" s="16">
        <v>4</v>
      </c>
      <c r="B6" s="16" t="s">
        <v>78</v>
      </c>
      <c r="C6" s="16" t="s">
        <v>139</v>
      </c>
      <c r="D6" s="17" t="s">
        <v>142</v>
      </c>
      <c r="E6" s="16" t="s">
        <v>137</v>
      </c>
      <c r="F6" s="16" t="s">
        <v>172</v>
      </c>
      <c r="G6" s="17" t="str">
        <f t="shared" si="0"/>
        <v>Qtr2</v>
      </c>
    </row>
    <row r="7" spans="1:11" ht="13.5" x14ac:dyDescent="0.25">
      <c r="A7" s="16">
        <v>5</v>
      </c>
      <c r="B7" s="16" t="s">
        <v>79</v>
      </c>
      <c r="C7" s="16"/>
      <c r="D7" s="17" t="s">
        <v>143</v>
      </c>
      <c r="E7" s="16" t="s">
        <v>137</v>
      </c>
      <c r="F7" s="16" t="s">
        <v>172</v>
      </c>
      <c r="G7" s="17" t="str">
        <f t="shared" si="0"/>
        <v>Qtr2</v>
      </c>
    </row>
    <row r="8" spans="1:11" ht="13.5" x14ac:dyDescent="0.25">
      <c r="A8" s="16">
        <v>6</v>
      </c>
      <c r="B8" s="16" t="s">
        <v>80</v>
      </c>
      <c r="C8" s="16"/>
      <c r="D8" s="17" t="s">
        <v>144</v>
      </c>
      <c r="E8" s="16" t="s">
        <v>137</v>
      </c>
      <c r="F8" s="16" t="s">
        <v>172</v>
      </c>
      <c r="G8" s="17" t="str">
        <f t="shared" si="0"/>
        <v>Qtr2</v>
      </c>
    </row>
    <row r="9" spans="1:11" ht="13.5" x14ac:dyDescent="0.25">
      <c r="A9" s="16">
        <v>7</v>
      </c>
      <c r="B9" s="16" t="s">
        <v>81</v>
      </c>
      <c r="C9" s="16"/>
      <c r="D9" s="17" t="s">
        <v>145</v>
      </c>
      <c r="E9" s="16" t="s">
        <v>139</v>
      </c>
      <c r="F9" s="16" t="s">
        <v>173</v>
      </c>
      <c r="G9" s="17" t="str">
        <f t="shared" si="0"/>
        <v>Qtr3</v>
      </c>
    </row>
    <row r="10" spans="1:11" ht="13.5" x14ac:dyDescent="0.25">
      <c r="A10" s="16">
        <v>8</v>
      </c>
      <c r="B10" s="16" t="s">
        <v>82</v>
      </c>
      <c r="C10" s="16"/>
      <c r="D10" s="17" t="s">
        <v>82</v>
      </c>
      <c r="E10" s="16" t="s">
        <v>139</v>
      </c>
      <c r="F10" s="16" t="s">
        <v>173</v>
      </c>
      <c r="G10" s="17" t="str">
        <f t="shared" si="0"/>
        <v>Qtr3</v>
      </c>
    </row>
    <row r="11" spans="1:11" ht="13.5" x14ac:dyDescent="0.25">
      <c r="A11" s="16">
        <v>9</v>
      </c>
      <c r="B11" s="16" t="s">
        <v>83</v>
      </c>
      <c r="C11" s="16"/>
      <c r="D11" s="17" t="s">
        <v>146</v>
      </c>
      <c r="E11" s="16" t="s">
        <v>139</v>
      </c>
      <c r="F11" s="16" t="s">
        <v>173</v>
      </c>
      <c r="G11" s="17" t="str">
        <f t="shared" si="0"/>
        <v>Qtr3</v>
      </c>
    </row>
    <row r="12" spans="1:11" ht="13.5" x14ac:dyDescent="0.25">
      <c r="A12" s="16">
        <v>10</v>
      </c>
      <c r="B12" s="16" t="s">
        <v>84</v>
      </c>
      <c r="C12" s="16"/>
      <c r="D12" s="17" t="s">
        <v>147</v>
      </c>
      <c r="E12" s="16" t="s">
        <v>141</v>
      </c>
      <c r="F12" s="16" t="s">
        <v>174</v>
      </c>
      <c r="G12" s="17" t="str">
        <f t="shared" si="0"/>
        <v>Qtr4</v>
      </c>
    </row>
    <row r="13" spans="1:11" ht="13.5" x14ac:dyDescent="0.25">
      <c r="A13" s="16"/>
      <c r="B13" s="16" t="s">
        <v>85</v>
      </c>
      <c r="C13" s="16"/>
      <c r="D13" s="17" t="s">
        <v>148</v>
      </c>
      <c r="E13" s="16" t="s">
        <v>141</v>
      </c>
      <c r="F13" s="16" t="s">
        <v>174</v>
      </c>
      <c r="G13" s="17" t="str">
        <f t="shared" si="0"/>
        <v>Qtr4</v>
      </c>
    </row>
    <row r="14" spans="1:11" ht="13.5" x14ac:dyDescent="0.25">
      <c r="A14" s="16"/>
      <c r="B14" s="16" t="s">
        <v>74</v>
      </c>
      <c r="C14" s="16"/>
      <c r="D14" s="17" t="s">
        <v>149</v>
      </c>
      <c r="E14" s="16" t="s">
        <v>141</v>
      </c>
      <c r="F14" s="16" t="s">
        <v>174</v>
      </c>
      <c r="G14" s="17" t="str">
        <f t="shared" si="0"/>
        <v>Qtr4</v>
      </c>
    </row>
    <row r="15" spans="1:11" ht="13.5" x14ac:dyDescent="0.25">
      <c r="A15" s="16"/>
      <c r="B15" s="16"/>
      <c r="C15" s="16"/>
      <c r="D15" s="16"/>
      <c r="E15" s="16"/>
    </row>
    <row r="16" spans="1:11" ht="13.5" x14ac:dyDescent="0.25">
      <c r="A16" s="16"/>
      <c r="B16" s="16"/>
      <c r="C16" s="16"/>
      <c r="D16" s="16"/>
      <c r="E16" s="16"/>
    </row>
    <row r="17" spans="1:20" ht="13.5" x14ac:dyDescent="0.25">
      <c r="A17" s="16"/>
      <c r="B17" s="16"/>
      <c r="C17" s="16"/>
      <c r="D17" s="16"/>
      <c r="E17" s="16"/>
    </row>
    <row r="18" spans="1:20" ht="13.5" x14ac:dyDescent="0.25">
      <c r="A18" s="16"/>
      <c r="B18" s="16"/>
      <c r="C18" s="16"/>
      <c r="D18" s="16"/>
      <c r="E18" s="16"/>
    </row>
    <row r="19" spans="1:20" s="24" customFormat="1" ht="27" x14ac:dyDescent="0.25">
      <c r="A19" s="23" t="s">
        <v>106</v>
      </c>
      <c r="B19" s="23" t="s">
        <v>126</v>
      </c>
      <c r="C19" s="58" t="str">
        <f>"CFY"&amp;ReportInfo!O2-2000&amp;""&amp;ReportInfo!O2-1999&amp;"
Jury Budget Authority"</f>
        <v>CFY2324
Jury Budget Authority</v>
      </c>
    </row>
    <row r="20" spans="1:20" ht="13.5" x14ac:dyDescent="0.25">
      <c r="A20" s="16">
        <v>1</v>
      </c>
      <c r="B20" s="16" t="s">
        <v>10</v>
      </c>
      <c r="C20" s="59">
        <v>233334</v>
      </c>
    </row>
    <row r="21" spans="1:20" ht="13.5" x14ac:dyDescent="0.25">
      <c r="A21" s="16">
        <v>2</v>
      </c>
      <c r="B21" s="16" t="s">
        <v>11</v>
      </c>
      <c r="C21" s="59">
        <v>42096</v>
      </c>
    </row>
    <row r="22" spans="1:20" ht="13.5" x14ac:dyDescent="0.25">
      <c r="A22" s="16">
        <v>3</v>
      </c>
      <c r="B22" s="16" t="s">
        <v>12</v>
      </c>
      <c r="C22" s="59">
        <v>210599</v>
      </c>
    </row>
    <row r="23" spans="1:20" ht="13.5" x14ac:dyDescent="0.25">
      <c r="A23" s="16">
        <v>4</v>
      </c>
      <c r="B23" s="16" t="s">
        <v>70</v>
      </c>
      <c r="C23" s="59">
        <v>26062</v>
      </c>
    </row>
    <row r="24" spans="1:20" ht="13.5" x14ac:dyDescent="0.25">
      <c r="A24" s="16">
        <v>5</v>
      </c>
      <c r="B24" s="16" t="s">
        <v>13</v>
      </c>
      <c r="C24" s="59">
        <v>501492</v>
      </c>
    </row>
    <row r="25" spans="1:20" ht="13.5" x14ac:dyDescent="0.25">
      <c r="A25" s="16">
        <v>6</v>
      </c>
      <c r="B25" s="16" t="s">
        <v>14</v>
      </c>
      <c r="C25" s="59">
        <v>1022507</v>
      </c>
    </row>
    <row r="26" spans="1:20" ht="13.5" x14ac:dyDescent="0.25">
      <c r="A26" s="16">
        <v>7</v>
      </c>
      <c r="B26" s="16" t="s">
        <v>15</v>
      </c>
      <c r="C26" s="59">
        <v>10206</v>
      </c>
    </row>
    <row r="27" spans="1:20" ht="13.5" x14ac:dyDescent="0.25">
      <c r="A27" s="16">
        <v>8</v>
      </c>
      <c r="B27" s="16" t="s">
        <v>16</v>
      </c>
      <c r="C27" s="22">
        <v>166909</v>
      </c>
      <c r="D27" s="22"/>
      <c r="E27" s="22"/>
      <c r="F27" s="22"/>
      <c r="G27" s="22"/>
      <c r="H27" s="22"/>
      <c r="I27" s="22"/>
      <c r="J27" s="22"/>
      <c r="K27" s="22"/>
      <c r="L27" s="22"/>
      <c r="M27" s="22"/>
      <c r="N27" s="22"/>
      <c r="O27" s="22"/>
      <c r="P27" s="22"/>
      <c r="Q27" s="22"/>
      <c r="R27" s="22"/>
      <c r="S27" s="22"/>
      <c r="T27" s="22"/>
    </row>
    <row r="28" spans="1:20" ht="13.5" x14ac:dyDescent="0.25">
      <c r="A28" s="16">
        <v>9</v>
      </c>
      <c r="B28" s="16" t="s">
        <v>17</v>
      </c>
      <c r="C28" s="22">
        <v>86075</v>
      </c>
      <c r="D28" s="22"/>
      <c r="E28" s="22"/>
      <c r="F28" s="22"/>
      <c r="G28" s="22"/>
      <c r="H28" s="22"/>
      <c r="I28" s="22"/>
      <c r="J28" s="22"/>
      <c r="K28" s="22"/>
      <c r="L28" s="22"/>
      <c r="M28" s="22"/>
      <c r="N28" s="22"/>
      <c r="O28" s="22"/>
      <c r="P28" s="22"/>
      <c r="Q28" s="22"/>
      <c r="R28" s="22"/>
      <c r="S28" s="22"/>
      <c r="T28" s="22"/>
    </row>
    <row r="29" spans="1:20" ht="13.5" x14ac:dyDescent="0.25">
      <c r="A29" s="16">
        <v>10</v>
      </c>
      <c r="B29" s="16" t="s">
        <v>18</v>
      </c>
      <c r="C29" s="22">
        <v>69464</v>
      </c>
      <c r="D29" s="22"/>
      <c r="E29" s="22"/>
      <c r="F29" s="22"/>
      <c r="G29" s="22"/>
      <c r="H29" s="22"/>
      <c r="I29" s="22"/>
      <c r="J29" s="22"/>
      <c r="K29" s="22"/>
      <c r="L29" s="22"/>
      <c r="M29" s="22"/>
      <c r="N29" s="22"/>
      <c r="O29" s="22"/>
      <c r="P29" s="22"/>
      <c r="Q29" s="22"/>
      <c r="R29" s="22"/>
      <c r="S29" s="22"/>
      <c r="T29" s="22"/>
    </row>
    <row r="30" spans="1:20" ht="13.5" x14ac:dyDescent="0.25">
      <c r="A30" s="16">
        <v>11</v>
      </c>
      <c r="B30" s="16" t="s">
        <v>19</v>
      </c>
      <c r="C30" s="22">
        <v>289736</v>
      </c>
      <c r="D30" s="22"/>
      <c r="E30" s="22"/>
      <c r="F30" s="22"/>
      <c r="G30" s="22"/>
      <c r="H30" s="22"/>
      <c r="I30" s="22"/>
      <c r="J30" s="22"/>
      <c r="K30" s="22"/>
      <c r="L30" s="22"/>
      <c r="M30" s="22"/>
      <c r="N30" s="22"/>
      <c r="O30" s="22"/>
      <c r="P30" s="22"/>
      <c r="Q30" s="22"/>
      <c r="R30" s="22"/>
      <c r="S30" s="22"/>
      <c r="T30" s="22"/>
    </row>
    <row r="31" spans="1:20" ht="13.5" x14ac:dyDescent="0.25">
      <c r="A31" s="16">
        <v>12</v>
      </c>
      <c r="B31" s="16" t="s">
        <v>20</v>
      </c>
      <c r="C31" s="22">
        <v>65967</v>
      </c>
      <c r="D31" s="22"/>
      <c r="E31" s="22"/>
      <c r="F31" s="22"/>
      <c r="G31" s="22"/>
      <c r="H31" s="22"/>
      <c r="I31" s="22"/>
      <c r="J31" s="22"/>
      <c r="K31" s="22"/>
      <c r="L31" s="22"/>
      <c r="M31" s="22"/>
      <c r="N31" s="22"/>
      <c r="O31" s="22"/>
      <c r="P31" s="22"/>
      <c r="Q31" s="22"/>
      <c r="R31" s="22"/>
      <c r="S31" s="22"/>
      <c r="T31" s="22"/>
    </row>
    <row r="32" spans="1:20" ht="13.5" x14ac:dyDescent="0.25">
      <c r="A32" s="16">
        <v>14</v>
      </c>
      <c r="B32" s="16" t="s">
        <v>177</v>
      </c>
      <c r="C32" s="22">
        <v>39897</v>
      </c>
      <c r="D32" s="22"/>
      <c r="E32" s="22"/>
      <c r="F32" s="22"/>
      <c r="G32" s="22"/>
      <c r="H32" s="22"/>
      <c r="I32" s="22"/>
      <c r="J32" s="22"/>
      <c r="K32" s="22"/>
      <c r="L32" s="22"/>
      <c r="M32" s="22"/>
      <c r="N32" s="22"/>
      <c r="O32" s="22"/>
      <c r="P32" s="22"/>
      <c r="Q32" s="22"/>
      <c r="R32" s="22"/>
      <c r="S32" s="22"/>
    </row>
    <row r="33" spans="1:19" ht="13.5" x14ac:dyDescent="0.25">
      <c r="A33" s="16">
        <v>15</v>
      </c>
      <c r="B33" s="16" t="s">
        <v>21</v>
      </c>
      <c r="C33" s="22">
        <v>13599</v>
      </c>
      <c r="D33" s="22"/>
      <c r="E33" s="22"/>
      <c r="F33" s="22"/>
      <c r="G33" s="22"/>
      <c r="H33" s="22"/>
      <c r="I33" s="22"/>
      <c r="J33" s="22"/>
      <c r="K33" s="22"/>
      <c r="L33" s="22"/>
      <c r="M33" s="22"/>
      <c r="N33" s="22"/>
      <c r="O33" s="22"/>
      <c r="P33" s="22"/>
      <c r="Q33" s="22"/>
      <c r="R33" s="22"/>
      <c r="S33" s="22"/>
    </row>
    <row r="34" spans="1:19" ht="13.5" x14ac:dyDescent="0.25">
      <c r="A34" s="16">
        <v>16</v>
      </c>
      <c r="B34" s="16" t="s">
        <v>22</v>
      </c>
      <c r="C34" s="22">
        <v>536346</v>
      </c>
      <c r="D34" s="22"/>
      <c r="E34" s="22"/>
      <c r="F34" s="22"/>
      <c r="G34" s="22"/>
      <c r="H34" s="22"/>
      <c r="I34" s="22"/>
      <c r="J34" s="22"/>
      <c r="K34" s="22"/>
      <c r="L34" s="22"/>
      <c r="M34" s="22"/>
      <c r="N34" s="22"/>
      <c r="O34" s="22"/>
      <c r="P34" s="22"/>
      <c r="Q34" s="22"/>
      <c r="R34" s="22"/>
      <c r="S34" s="22"/>
    </row>
    <row r="35" spans="1:19" ht="13.5" x14ac:dyDescent="0.25">
      <c r="A35" s="16">
        <v>17</v>
      </c>
      <c r="B35" s="16" t="s">
        <v>23</v>
      </c>
      <c r="C35" s="22">
        <v>342906</v>
      </c>
      <c r="D35" s="22"/>
      <c r="E35" s="22"/>
      <c r="F35" s="22"/>
      <c r="G35" s="22"/>
      <c r="H35" s="22"/>
      <c r="I35" s="22"/>
      <c r="J35" s="22"/>
      <c r="K35" s="22"/>
      <c r="L35" s="22"/>
      <c r="M35" s="22"/>
      <c r="N35" s="22"/>
      <c r="O35" s="22"/>
      <c r="P35" s="22"/>
      <c r="Q35" s="22"/>
      <c r="R35" s="22"/>
      <c r="S35" s="22"/>
    </row>
    <row r="36" spans="1:19" ht="13.5" x14ac:dyDescent="0.25">
      <c r="A36" s="16">
        <v>18</v>
      </c>
      <c r="B36" s="16" t="s">
        <v>24</v>
      </c>
      <c r="C36" s="22">
        <v>73519</v>
      </c>
      <c r="D36" s="22"/>
      <c r="E36" s="22"/>
      <c r="F36" s="22"/>
      <c r="G36" s="22"/>
      <c r="H36" s="22"/>
      <c r="I36" s="22"/>
      <c r="J36" s="22"/>
      <c r="K36" s="22"/>
      <c r="L36" s="22"/>
      <c r="M36" s="22"/>
      <c r="N36" s="22"/>
      <c r="O36" s="22"/>
      <c r="P36" s="22"/>
      <c r="Q36" s="22"/>
      <c r="R36" s="22"/>
      <c r="S36" s="22"/>
    </row>
    <row r="37" spans="1:19" ht="13.5" x14ac:dyDescent="0.25">
      <c r="A37" s="16">
        <v>19</v>
      </c>
      <c r="B37" s="16" t="s">
        <v>25</v>
      </c>
      <c r="C37" s="22">
        <v>16795</v>
      </c>
      <c r="D37" s="22"/>
      <c r="E37" s="22"/>
      <c r="F37" s="22"/>
      <c r="G37" s="22"/>
      <c r="H37" s="22"/>
      <c r="I37" s="22"/>
      <c r="J37" s="22"/>
      <c r="K37" s="22"/>
      <c r="L37" s="22"/>
      <c r="M37" s="22"/>
      <c r="N37" s="22"/>
      <c r="O37" s="22"/>
      <c r="P37" s="22"/>
      <c r="Q37" s="22"/>
      <c r="R37" s="22"/>
      <c r="S37" s="22"/>
    </row>
    <row r="38" spans="1:19" ht="13.5" x14ac:dyDescent="0.25">
      <c r="A38" s="16">
        <v>20</v>
      </c>
      <c r="B38" s="16" t="s">
        <v>26</v>
      </c>
      <c r="C38" s="22">
        <v>61356</v>
      </c>
      <c r="D38" s="22"/>
      <c r="E38" s="22"/>
      <c r="F38" s="22"/>
      <c r="G38" s="22"/>
      <c r="H38" s="22"/>
      <c r="I38" s="22"/>
      <c r="J38" s="22"/>
      <c r="K38" s="22"/>
      <c r="L38" s="22"/>
      <c r="M38" s="22"/>
      <c r="N38" s="22"/>
      <c r="O38" s="22"/>
      <c r="P38" s="22"/>
      <c r="Q38" s="22"/>
      <c r="R38" s="22"/>
      <c r="S38" s="22"/>
    </row>
    <row r="39" spans="1:19" ht="13.5" x14ac:dyDescent="0.25">
      <c r="A39" s="16">
        <v>21</v>
      </c>
      <c r="B39" s="16" t="s">
        <v>27</v>
      </c>
      <c r="C39" s="22">
        <v>9547</v>
      </c>
      <c r="D39" s="22"/>
      <c r="E39" s="22"/>
      <c r="F39" s="22"/>
      <c r="G39" s="22"/>
      <c r="H39" s="22"/>
      <c r="I39" s="22"/>
      <c r="J39" s="22"/>
      <c r="K39" s="22"/>
      <c r="L39" s="22"/>
      <c r="M39" s="22"/>
      <c r="N39" s="22"/>
      <c r="O39" s="22"/>
      <c r="P39" s="22"/>
      <c r="Q39" s="22"/>
      <c r="R39" s="22"/>
      <c r="S39" s="22"/>
    </row>
    <row r="40" spans="1:19" ht="13.5" x14ac:dyDescent="0.25">
      <c r="A40" s="16">
        <v>22</v>
      </c>
      <c r="B40" s="16" t="s">
        <v>28</v>
      </c>
      <c r="C40" s="22">
        <v>24168</v>
      </c>
      <c r="D40" s="22"/>
      <c r="E40" s="22"/>
      <c r="F40" s="22"/>
      <c r="G40" s="22"/>
      <c r="H40" s="22"/>
      <c r="I40" s="22"/>
      <c r="J40" s="22"/>
      <c r="K40" s="22"/>
      <c r="L40" s="22"/>
      <c r="M40" s="22"/>
      <c r="N40" s="22"/>
      <c r="O40" s="22"/>
      <c r="P40" s="22"/>
      <c r="Q40" s="22"/>
      <c r="R40" s="22"/>
      <c r="S40" s="22"/>
    </row>
    <row r="41" spans="1:19" ht="13.5" x14ac:dyDescent="0.25">
      <c r="A41" s="16">
        <v>23</v>
      </c>
      <c r="B41" s="16" t="s">
        <v>29</v>
      </c>
      <c r="C41" s="22">
        <v>24715</v>
      </c>
      <c r="D41" s="22"/>
      <c r="E41" s="22"/>
      <c r="F41" s="22"/>
      <c r="G41" s="22"/>
      <c r="H41" s="22"/>
      <c r="I41" s="22"/>
      <c r="J41" s="22"/>
      <c r="K41" s="22"/>
      <c r="L41" s="22"/>
      <c r="M41" s="22"/>
      <c r="N41" s="22"/>
      <c r="O41" s="22"/>
      <c r="P41" s="22"/>
      <c r="Q41" s="22"/>
      <c r="R41" s="22"/>
      <c r="S41" s="22"/>
    </row>
    <row r="42" spans="1:19" ht="13.5" x14ac:dyDescent="0.25">
      <c r="A42" s="16">
        <v>24</v>
      </c>
      <c r="B42" s="16" t="s">
        <v>30</v>
      </c>
      <c r="C42" s="22">
        <v>15509</v>
      </c>
      <c r="D42" s="22"/>
      <c r="E42" s="22"/>
      <c r="F42" s="22"/>
      <c r="G42" s="22"/>
      <c r="H42" s="22"/>
      <c r="I42" s="22"/>
      <c r="J42" s="22"/>
      <c r="K42" s="22"/>
      <c r="L42" s="22"/>
      <c r="M42" s="22"/>
      <c r="N42" s="22"/>
      <c r="O42" s="22"/>
      <c r="P42" s="22"/>
      <c r="Q42" s="22"/>
      <c r="R42" s="22"/>
      <c r="S42" s="22"/>
    </row>
    <row r="43" spans="1:19" ht="13.5" x14ac:dyDescent="0.25">
      <c r="A43" s="16">
        <v>25</v>
      </c>
      <c r="B43" s="16" t="s">
        <v>31</v>
      </c>
      <c r="C43" s="22">
        <v>45180</v>
      </c>
      <c r="D43" s="22"/>
      <c r="E43" s="22"/>
      <c r="F43" s="22"/>
      <c r="G43" s="22"/>
      <c r="H43" s="22"/>
      <c r="I43" s="22"/>
      <c r="J43" s="22"/>
      <c r="K43" s="22"/>
      <c r="L43" s="22"/>
      <c r="M43" s="22"/>
      <c r="N43" s="22"/>
      <c r="O43" s="22"/>
      <c r="P43" s="22"/>
      <c r="Q43" s="22"/>
      <c r="R43" s="22"/>
      <c r="S43" s="22"/>
    </row>
    <row r="44" spans="1:19" ht="13.5" x14ac:dyDescent="0.25">
      <c r="A44" s="16">
        <v>26</v>
      </c>
      <c r="B44" s="16" t="s">
        <v>32</v>
      </c>
      <c r="C44" s="22">
        <v>69882</v>
      </c>
      <c r="D44" s="22"/>
      <c r="E44" s="22"/>
      <c r="F44" s="22"/>
      <c r="G44" s="22"/>
      <c r="H44" s="22"/>
      <c r="I44" s="22"/>
      <c r="J44" s="22"/>
      <c r="K44" s="22"/>
      <c r="L44" s="22"/>
      <c r="M44" s="22"/>
      <c r="N44" s="22"/>
      <c r="O44" s="22"/>
      <c r="P44" s="22"/>
      <c r="Q44" s="22"/>
      <c r="R44" s="22"/>
      <c r="S44" s="22"/>
    </row>
    <row r="45" spans="1:19" ht="13.5" x14ac:dyDescent="0.25">
      <c r="A45" s="16">
        <v>27</v>
      </c>
      <c r="B45" s="16" t="s">
        <v>33</v>
      </c>
      <c r="C45" s="22">
        <v>181735</v>
      </c>
      <c r="D45" s="22"/>
      <c r="E45" s="22"/>
      <c r="F45" s="22"/>
      <c r="G45" s="22"/>
      <c r="H45" s="22"/>
      <c r="I45" s="22"/>
      <c r="J45" s="22"/>
      <c r="K45" s="22"/>
      <c r="L45" s="22"/>
      <c r="M45" s="22"/>
      <c r="N45" s="22"/>
      <c r="O45" s="22"/>
      <c r="P45" s="22"/>
      <c r="Q45" s="22"/>
      <c r="R45" s="22"/>
      <c r="S45" s="22"/>
    </row>
    <row r="46" spans="1:19" ht="13.5" x14ac:dyDescent="0.25">
      <c r="A46" s="16">
        <v>28</v>
      </c>
      <c r="B46" s="16" t="s">
        <v>34</v>
      </c>
      <c r="C46" s="22">
        <v>93304</v>
      </c>
      <c r="D46" s="22"/>
      <c r="E46" s="22"/>
      <c r="F46" s="22"/>
      <c r="G46" s="22"/>
      <c r="H46" s="22"/>
      <c r="I46" s="22"/>
      <c r="J46" s="22"/>
      <c r="K46" s="22"/>
      <c r="L46" s="22"/>
      <c r="M46" s="22"/>
      <c r="N46" s="22"/>
      <c r="O46" s="22"/>
      <c r="P46" s="22"/>
      <c r="Q46" s="22"/>
      <c r="R46" s="22"/>
      <c r="S46" s="22"/>
    </row>
    <row r="47" spans="1:19" ht="13.5" x14ac:dyDescent="0.25">
      <c r="A47" s="16">
        <v>29</v>
      </c>
      <c r="B47" s="16" t="s">
        <v>35</v>
      </c>
      <c r="C47" s="22">
        <v>546764</v>
      </c>
      <c r="D47" s="22"/>
      <c r="E47" s="22"/>
      <c r="F47" s="22"/>
      <c r="G47" s="22"/>
      <c r="H47" s="22"/>
      <c r="I47" s="22"/>
      <c r="J47" s="22"/>
      <c r="K47" s="22"/>
      <c r="L47" s="22"/>
      <c r="M47" s="22"/>
      <c r="N47" s="22"/>
      <c r="O47" s="22"/>
      <c r="P47" s="22"/>
      <c r="Q47" s="22"/>
      <c r="R47" s="22"/>
      <c r="S47" s="22"/>
    </row>
    <row r="48" spans="1:19" ht="13.5" x14ac:dyDescent="0.25">
      <c r="A48" s="16">
        <v>30</v>
      </c>
      <c r="B48" s="16" t="s">
        <v>36</v>
      </c>
      <c r="C48" s="22">
        <v>20438</v>
      </c>
      <c r="D48" s="22"/>
      <c r="E48" s="22"/>
      <c r="F48" s="22"/>
      <c r="G48" s="22"/>
      <c r="H48" s="22"/>
      <c r="I48" s="22"/>
      <c r="J48" s="22"/>
      <c r="K48" s="22"/>
      <c r="L48" s="22"/>
      <c r="M48" s="22"/>
      <c r="N48" s="22"/>
      <c r="O48" s="22"/>
      <c r="P48" s="22"/>
      <c r="Q48" s="22"/>
      <c r="R48" s="22"/>
      <c r="S48" s="22"/>
    </row>
    <row r="49" spans="1:19" ht="13.5" x14ac:dyDescent="0.25">
      <c r="A49" s="16">
        <v>31</v>
      </c>
      <c r="B49" s="16" t="s">
        <v>37</v>
      </c>
      <c r="C49" s="22">
        <v>210576</v>
      </c>
      <c r="D49" s="22"/>
      <c r="E49" s="22"/>
      <c r="F49" s="22"/>
      <c r="G49" s="22"/>
      <c r="H49" s="22"/>
      <c r="I49" s="22"/>
      <c r="J49" s="22"/>
      <c r="K49" s="22"/>
      <c r="L49" s="22"/>
      <c r="M49" s="22"/>
      <c r="N49" s="22"/>
      <c r="O49" s="22"/>
      <c r="P49" s="22"/>
      <c r="Q49" s="22"/>
      <c r="R49" s="22"/>
      <c r="S49" s="22"/>
    </row>
    <row r="50" spans="1:19" ht="13.5" x14ac:dyDescent="0.25">
      <c r="A50" s="16">
        <v>32</v>
      </c>
      <c r="B50" s="16" t="s">
        <v>38</v>
      </c>
      <c r="C50" s="22">
        <v>36501</v>
      </c>
      <c r="D50" s="22"/>
      <c r="E50" s="22"/>
      <c r="F50" s="22"/>
      <c r="G50" s="22"/>
      <c r="H50" s="22"/>
      <c r="I50" s="22"/>
      <c r="J50" s="22"/>
      <c r="K50" s="22"/>
      <c r="L50" s="22"/>
      <c r="M50" s="22"/>
      <c r="N50" s="22"/>
      <c r="O50" s="22"/>
      <c r="P50" s="22"/>
      <c r="Q50" s="22"/>
      <c r="R50" s="22"/>
      <c r="S50" s="22"/>
    </row>
    <row r="51" spans="1:19" ht="13.5" x14ac:dyDescent="0.25">
      <c r="A51" s="16">
        <v>33</v>
      </c>
      <c r="B51" s="16" t="s">
        <v>39</v>
      </c>
      <c r="C51" s="22">
        <v>47654</v>
      </c>
      <c r="D51" s="22"/>
      <c r="E51" s="22"/>
      <c r="F51" s="22"/>
      <c r="G51" s="22"/>
      <c r="H51" s="22"/>
      <c r="I51" s="22"/>
      <c r="J51" s="22"/>
      <c r="K51" s="22"/>
      <c r="L51" s="22"/>
      <c r="M51" s="22"/>
      <c r="N51" s="22"/>
      <c r="O51" s="22"/>
      <c r="P51" s="22"/>
      <c r="Q51" s="22"/>
      <c r="R51" s="22"/>
      <c r="S51" s="22"/>
    </row>
    <row r="52" spans="1:19" ht="13.5" x14ac:dyDescent="0.25">
      <c r="A52" s="16">
        <v>34</v>
      </c>
      <c r="B52" s="16" t="s">
        <v>40</v>
      </c>
      <c r="C52" s="22">
        <v>7343</v>
      </c>
      <c r="D52" s="22"/>
      <c r="E52" s="22"/>
      <c r="F52" s="22"/>
      <c r="G52" s="22"/>
      <c r="H52" s="22"/>
      <c r="I52" s="22"/>
      <c r="J52" s="22"/>
      <c r="K52" s="22"/>
      <c r="L52" s="22"/>
      <c r="M52" s="22"/>
      <c r="N52" s="22"/>
      <c r="O52" s="22"/>
      <c r="P52" s="22"/>
      <c r="Q52" s="22"/>
      <c r="R52" s="22"/>
      <c r="S52" s="22"/>
    </row>
    <row r="53" spans="1:19" ht="13.5" x14ac:dyDescent="0.25">
      <c r="A53" s="16">
        <v>35</v>
      </c>
      <c r="B53" s="16" t="s">
        <v>41</v>
      </c>
      <c r="C53" s="22">
        <v>252593</v>
      </c>
      <c r="D53" s="22"/>
      <c r="E53" s="22"/>
      <c r="F53" s="22"/>
      <c r="G53" s="22"/>
      <c r="H53" s="22"/>
      <c r="I53" s="22"/>
      <c r="J53" s="22"/>
      <c r="K53" s="22"/>
      <c r="L53" s="22"/>
      <c r="M53" s="22"/>
      <c r="N53" s="22"/>
      <c r="O53" s="22"/>
      <c r="P53" s="22"/>
      <c r="Q53" s="22"/>
      <c r="R53" s="22"/>
      <c r="S53" s="22"/>
    </row>
    <row r="54" spans="1:19" ht="13.5" x14ac:dyDescent="0.25">
      <c r="A54" s="16">
        <v>36</v>
      </c>
      <c r="B54" s="16" t="s">
        <v>42</v>
      </c>
      <c r="C54" s="22">
        <v>319058</v>
      </c>
      <c r="D54" s="22"/>
      <c r="E54" s="22"/>
      <c r="F54" s="22"/>
      <c r="G54" s="22"/>
      <c r="H54" s="22"/>
      <c r="I54" s="22"/>
      <c r="J54" s="22"/>
      <c r="K54" s="22"/>
      <c r="L54" s="22"/>
      <c r="M54" s="22"/>
      <c r="N54" s="22"/>
      <c r="O54" s="22"/>
      <c r="P54" s="22"/>
      <c r="Q54" s="22"/>
      <c r="R54" s="22"/>
      <c r="S54" s="22"/>
    </row>
    <row r="55" spans="1:19" ht="13.5" x14ac:dyDescent="0.25">
      <c r="A55" s="16">
        <v>37</v>
      </c>
      <c r="B55" s="16" t="s">
        <v>43</v>
      </c>
      <c r="C55" s="22">
        <v>294007</v>
      </c>
      <c r="D55" s="22"/>
      <c r="E55" s="22"/>
      <c r="F55" s="22"/>
      <c r="G55" s="22"/>
      <c r="H55" s="22"/>
      <c r="I55" s="22"/>
      <c r="J55" s="22"/>
      <c r="K55" s="22"/>
      <c r="L55" s="22"/>
      <c r="M55" s="22"/>
      <c r="N55" s="22"/>
      <c r="O55" s="22"/>
      <c r="P55" s="22"/>
      <c r="Q55" s="22"/>
      <c r="R55" s="22"/>
      <c r="S55" s="22"/>
    </row>
    <row r="56" spans="1:19" ht="13.5" x14ac:dyDescent="0.25">
      <c r="A56" s="16">
        <v>38</v>
      </c>
      <c r="B56" s="16" t="s">
        <v>44</v>
      </c>
      <c r="C56" s="22">
        <v>72652</v>
      </c>
      <c r="D56" s="22"/>
      <c r="E56" s="22"/>
      <c r="F56" s="22"/>
      <c r="G56" s="22"/>
      <c r="H56" s="22"/>
      <c r="I56" s="22"/>
      <c r="J56" s="22"/>
      <c r="K56" s="22"/>
      <c r="L56" s="22"/>
      <c r="M56" s="22"/>
      <c r="N56" s="22"/>
      <c r="O56" s="22"/>
      <c r="P56" s="22"/>
      <c r="Q56" s="22"/>
      <c r="R56" s="22"/>
      <c r="S56" s="22"/>
    </row>
    <row r="57" spans="1:19" ht="13.5" x14ac:dyDescent="0.25">
      <c r="A57" s="16">
        <v>39</v>
      </c>
      <c r="B57" s="16" t="s">
        <v>45</v>
      </c>
      <c r="C57" s="22">
        <v>11953</v>
      </c>
      <c r="D57" s="22"/>
      <c r="E57" s="22"/>
      <c r="F57" s="22"/>
      <c r="G57" s="22"/>
      <c r="H57" s="22"/>
      <c r="I57" s="22"/>
      <c r="J57" s="22"/>
      <c r="K57" s="22"/>
      <c r="L57" s="22"/>
      <c r="M57" s="22"/>
      <c r="N57" s="22"/>
      <c r="O57" s="22"/>
      <c r="P57" s="22"/>
      <c r="Q57" s="22"/>
      <c r="R57" s="22"/>
      <c r="S57" s="22"/>
    </row>
    <row r="58" spans="1:19" ht="13.5" x14ac:dyDescent="0.25">
      <c r="A58" s="16">
        <v>40</v>
      </c>
      <c r="B58" s="16" t="s">
        <v>46</v>
      </c>
      <c r="C58" s="22">
        <v>11542</v>
      </c>
      <c r="D58" s="22"/>
      <c r="E58" s="22"/>
      <c r="F58" s="22"/>
      <c r="G58" s="22"/>
      <c r="H58" s="22"/>
      <c r="I58" s="22"/>
      <c r="J58" s="22"/>
      <c r="K58" s="22"/>
      <c r="L58" s="22"/>
      <c r="M58" s="22"/>
      <c r="N58" s="22"/>
      <c r="O58" s="22"/>
      <c r="P58" s="22"/>
      <c r="Q58" s="22"/>
      <c r="R58" s="22"/>
      <c r="S58" s="22"/>
    </row>
    <row r="59" spans="1:19" ht="13.5" x14ac:dyDescent="0.25">
      <c r="A59" s="16">
        <v>41</v>
      </c>
      <c r="B59" s="16" t="s">
        <v>47</v>
      </c>
      <c r="C59" s="22">
        <v>158553</v>
      </c>
      <c r="D59" s="22"/>
      <c r="E59" s="22"/>
      <c r="F59" s="22"/>
      <c r="G59" s="22"/>
      <c r="H59" s="22"/>
      <c r="I59" s="22"/>
      <c r="J59" s="22"/>
      <c r="K59" s="22"/>
      <c r="L59" s="22"/>
      <c r="M59" s="22"/>
      <c r="N59" s="22"/>
      <c r="O59" s="22"/>
      <c r="P59" s="22"/>
      <c r="Q59" s="22"/>
      <c r="R59" s="22"/>
      <c r="S59" s="22"/>
    </row>
    <row r="60" spans="1:19" ht="13.5" x14ac:dyDescent="0.25">
      <c r="A60" s="16">
        <v>42</v>
      </c>
      <c r="B60" s="16" t="s">
        <v>48</v>
      </c>
      <c r="C60" s="22">
        <v>254492</v>
      </c>
      <c r="D60" s="22"/>
      <c r="E60" s="22"/>
      <c r="F60" s="22"/>
      <c r="G60" s="22"/>
      <c r="H60" s="22"/>
      <c r="I60" s="22"/>
      <c r="J60" s="22"/>
      <c r="K60" s="22"/>
      <c r="L60" s="22"/>
      <c r="M60" s="22"/>
      <c r="N60" s="22"/>
      <c r="O60" s="22"/>
      <c r="P60" s="22"/>
      <c r="Q60" s="22"/>
      <c r="R60" s="22"/>
      <c r="S60" s="22"/>
    </row>
    <row r="61" spans="1:19" ht="13.5" x14ac:dyDescent="0.25">
      <c r="A61" s="16">
        <v>43</v>
      </c>
      <c r="B61" s="16" t="s">
        <v>49</v>
      </c>
      <c r="C61" s="22">
        <v>175963</v>
      </c>
      <c r="D61" s="22"/>
      <c r="E61" s="22"/>
      <c r="F61" s="22"/>
      <c r="G61" s="22"/>
      <c r="H61" s="22"/>
      <c r="I61" s="22"/>
      <c r="J61" s="22"/>
      <c r="K61" s="22"/>
      <c r="L61" s="22"/>
      <c r="M61" s="22"/>
      <c r="N61" s="22"/>
      <c r="O61" s="22"/>
      <c r="P61" s="22"/>
      <c r="Q61" s="22"/>
      <c r="R61" s="22"/>
      <c r="S61" s="22"/>
    </row>
    <row r="62" spans="1:19" ht="13.5" x14ac:dyDescent="0.25">
      <c r="A62" s="16">
        <v>13</v>
      </c>
      <c r="B62" s="16" t="s">
        <v>69</v>
      </c>
      <c r="C62" s="22">
        <v>1303978</v>
      </c>
      <c r="D62" s="22"/>
      <c r="E62" s="22"/>
      <c r="F62" s="22"/>
      <c r="G62" s="22"/>
      <c r="H62" s="22"/>
      <c r="I62" s="22"/>
      <c r="J62" s="22"/>
      <c r="K62" s="22"/>
      <c r="L62" s="22"/>
      <c r="M62" s="22"/>
      <c r="N62" s="22"/>
      <c r="O62" s="22"/>
      <c r="P62" s="22"/>
      <c r="Q62" s="22"/>
      <c r="R62" s="22"/>
      <c r="S62" s="22"/>
    </row>
    <row r="63" spans="1:19" ht="13.5" x14ac:dyDescent="0.25">
      <c r="A63" s="16">
        <v>44</v>
      </c>
      <c r="B63" s="16" t="s">
        <v>50</v>
      </c>
      <c r="C63" s="22">
        <v>169536</v>
      </c>
      <c r="D63" s="22"/>
      <c r="E63" s="22"/>
      <c r="F63" s="22"/>
      <c r="G63" s="22"/>
      <c r="H63" s="22"/>
      <c r="I63" s="22"/>
      <c r="J63" s="22"/>
      <c r="K63" s="22"/>
      <c r="L63" s="22"/>
      <c r="M63" s="22"/>
      <c r="N63" s="22"/>
      <c r="O63" s="22"/>
      <c r="P63" s="22"/>
      <c r="Q63" s="22"/>
      <c r="R63" s="22"/>
      <c r="S63" s="22"/>
    </row>
    <row r="64" spans="1:19" ht="13.5" x14ac:dyDescent="0.25">
      <c r="A64" s="16">
        <v>45</v>
      </c>
      <c r="B64" s="16" t="s">
        <v>51</v>
      </c>
      <c r="C64" s="22">
        <v>84078</v>
      </c>
      <c r="D64" s="22"/>
      <c r="E64" s="22"/>
      <c r="F64" s="22"/>
      <c r="G64" s="22"/>
      <c r="H64" s="22"/>
      <c r="I64" s="22"/>
      <c r="J64" s="22"/>
      <c r="K64" s="22"/>
      <c r="L64" s="22"/>
      <c r="M64" s="22"/>
      <c r="N64" s="22"/>
      <c r="O64" s="22"/>
      <c r="P64" s="22"/>
      <c r="Q64" s="22"/>
      <c r="R64" s="22"/>
      <c r="S64" s="22"/>
    </row>
    <row r="65" spans="1:19" ht="13.5" x14ac:dyDescent="0.25">
      <c r="A65" s="16">
        <v>46</v>
      </c>
      <c r="B65" s="16" t="s">
        <v>52</v>
      </c>
      <c r="C65" s="22">
        <v>118752</v>
      </c>
      <c r="D65" s="22"/>
      <c r="E65" s="22"/>
      <c r="F65" s="22"/>
      <c r="G65" s="22"/>
      <c r="H65" s="22"/>
      <c r="I65" s="22"/>
      <c r="J65" s="22"/>
      <c r="K65" s="22"/>
      <c r="L65" s="22"/>
      <c r="M65" s="22"/>
      <c r="N65" s="22"/>
      <c r="O65" s="22"/>
      <c r="P65" s="22"/>
      <c r="Q65" s="22"/>
      <c r="R65" s="22"/>
      <c r="S65" s="22"/>
    </row>
    <row r="66" spans="1:19" ht="13.5" x14ac:dyDescent="0.25">
      <c r="A66" s="16">
        <v>47</v>
      </c>
      <c r="B66" s="16" t="s">
        <v>53</v>
      </c>
      <c r="C66" s="22">
        <v>107663</v>
      </c>
      <c r="D66" s="22"/>
      <c r="E66" s="22"/>
      <c r="F66" s="22"/>
      <c r="G66" s="22"/>
      <c r="H66" s="22"/>
      <c r="I66" s="22"/>
      <c r="J66" s="22"/>
      <c r="K66" s="22"/>
      <c r="L66" s="22"/>
      <c r="M66" s="22"/>
      <c r="N66" s="22"/>
      <c r="O66" s="22"/>
      <c r="P66" s="22"/>
      <c r="Q66" s="22"/>
      <c r="R66" s="22"/>
      <c r="S66" s="22"/>
    </row>
    <row r="67" spans="1:19" ht="13.5" x14ac:dyDescent="0.25">
      <c r="A67" s="16">
        <v>48</v>
      </c>
      <c r="B67" s="16" t="s">
        <v>54</v>
      </c>
      <c r="C67" s="22">
        <v>814853</v>
      </c>
      <c r="D67" s="22"/>
      <c r="E67" s="22"/>
      <c r="F67" s="22"/>
      <c r="G67" s="22"/>
      <c r="H67" s="22"/>
      <c r="I67" s="22"/>
      <c r="J67" s="22"/>
      <c r="K67" s="22"/>
      <c r="L67" s="22"/>
      <c r="M67" s="22"/>
      <c r="N67" s="22"/>
      <c r="O67" s="22"/>
      <c r="P67" s="22"/>
      <c r="Q67" s="22"/>
      <c r="R67" s="22"/>
      <c r="S67" s="22"/>
    </row>
    <row r="68" spans="1:19" ht="13.5" x14ac:dyDescent="0.25">
      <c r="A68" s="16">
        <v>49</v>
      </c>
      <c r="B68" s="16" t="s">
        <v>55</v>
      </c>
      <c r="C68" s="22">
        <v>335198</v>
      </c>
      <c r="D68" s="22"/>
      <c r="E68" s="22"/>
      <c r="F68" s="22"/>
      <c r="G68" s="22"/>
      <c r="H68" s="22"/>
      <c r="I68" s="22"/>
      <c r="J68" s="22"/>
      <c r="K68" s="22"/>
      <c r="L68" s="22"/>
      <c r="M68" s="22"/>
      <c r="N68" s="22"/>
      <c r="O68" s="22"/>
      <c r="P68" s="22"/>
      <c r="Q68" s="22"/>
      <c r="R68" s="22"/>
      <c r="S68" s="22"/>
    </row>
    <row r="69" spans="1:19" ht="13.5" x14ac:dyDescent="0.25">
      <c r="A69" s="16">
        <v>50</v>
      </c>
      <c r="B69" s="16" t="s">
        <v>56</v>
      </c>
      <c r="C69" s="22">
        <v>906480</v>
      </c>
      <c r="D69" s="22"/>
      <c r="E69" s="22"/>
      <c r="F69" s="22"/>
      <c r="G69" s="22"/>
      <c r="H69" s="22"/>
      <c r="I69" s="22"/>
      <c r="J69" s="22"/>
      <c r="K69" s="22"/>
      <c r="L69" s="22"/>
      <c r="M69" s="22"/>
      <c r="N69" s="22"/>
      <c r="O69" s="22"/>
      <c r="P69" s="22"/>
      <c r="Q69" s="22"/>
      <c r="R69" s="22"/>
      <c r="S69" s="22"/>
    </row>
    <row r="70" spans="1:19" ht="13.5" x14ac:dyDescent="0.25">
      <c r="A70" s="16">
        <v>51</v>
      </c>
      <c r="B70" s="16" t="s">
        <v>57</v>
      </c>
      <c r="C70" s="22">
        <v>285730</v>
      </c>
      <c r="D70" s="22"/>
      <c r="E70" s="22"/>
      <c r="F70" s="22"/>
      <c r="G70" s="22"/>
      <c r="H70" s="22"/>
      <c r="I70" s="22"/>
      <c r="J70" s="22"/>
      <c r="K70" s="22"/>
      <c r="L70" s="22"/>
      <c r="M70" s="22"/>
      <c r="N70" s="22"/>
      <c r="O70" s="22"/>
      <c r="P70" s="22"/>
      <c r="Q70" s="22"/>
      <c r="R70" s="22"/>
      <c r="S70" s="22"/>
    </row>
    <row r="71" spans="1:19" ht="13.5" x14ac:dyDescent="0.25">
      <c r="A71" s="16">
        <v>52</v>
      </c>
      <c r="B71" s="16" t="s">
        <v>7</v>
      </c>
      <c r="C71" s="22">
        <v>715011</v>
      </c>
      <c r="D71" s="22"/>
      <c r="E71" s="22"/>
      <c r="F71" s="22"/>
      <c r="G71" s="22"/>
      <c r="H71" s="22"/>
      <c r="I71" s="22"/>
      <c r="J71" s="22"/>
      <c r="K71" s="22"/>
      <c r="L71" s="22"/>
      <c r="M71" s="22"/>
      <c r="N71" s="22"/>
      <c r="O71" s="22"/>
      <c r="P71" s="22"/>
      <c r="Q71" s="22"/>
      <c r="R71" s="22"/>
      <c r="S71" s="22"/>
    </row>
    <row r="72" spans="1:19" ht="13.5" x14ac:dyDescent="0.25">
      <c r="A72" s="16">
        <v>53</v>
      </c>
      <c r="B72" s="16" t="s">
        <v>58</v>
      </c>
      <c r="C72" s="22">
        <v>419943</v>
      </c>
      <c r="D72" s="22"/>
      <c r="E72" s="22"/>
      <c r="F72" s="22"/>
      <c r="G72" s="22"/>
      <c r="H72" s="22"/>
      <c r="I72" s="22"/>
      <c r="J72" s="22"/>
      <c r="K72" s="22"/>
      <c r="L72" s="22"/>
      <c r="M72" s="22"/>
      <c r="N72" s="22"/>
      <c r="O72" s="22"/>
      <c r="P72" s="22"/>
      <c r="Q72" s="22"/>
      <c r="R72" s="22"/>
      <c r="S72" s="22"/>
    </row>
    <row r="73" spans="1:19" ht="13.5" x14ac:dyDescent="0.25">
      <c r="A73" s="16">
        <v>54</v>
      </c>
      <c r="B73" s="16" t="s">
        <v>59</v>
      </c>
      <c r="C73" s="22">
        <v>115152</v>
      </c>
      <c r="D73" s="22"/>
      <c r="E73" s="22"/>
      <c r="F73" s="22"/>
      <c r="G73" s="22"/>
      <c r="H73" s="22"/>
      <c r="I73" s="22"/>
      <c r="J73" s="22"/>
      <c r="K73" s="22"/>
      <c r="L73" s="22"/>
      <c r="M73" s="22"/>
      <c r="N73" s="22"/>
      <c r="O73" s="22"/>
      <c r="P73" s="22"/>
      <c r="Q73" s="22"/>
      <c r="R73" s="22"/>
      <c r="S73" s="22"/>
    </row>
    <row r="74" spans="1:19" ht="13.5" x14ac:dyDescent="0.25">
      <c r="A74" s="16">
        <v>58</v>
      </c>
      <c r="B74" s="16" t="s">
        <v>127</v>
      </c>
      <c r="C74" s="22">
        <v>95087</v>
      </c>
      <c r="D74" s="22"/>
      <c r="E74" s="22"/>
      <c r="F74" s="22"/>
      <c r="G74" s="22"/>
      <c r="H74" s="22"/>
      <c r="I74" s="22"/>
      <c r="J74" s="22"/>
      <c r="K74" s="22"/>
      <c r="L74" s="22"/>
      <c r="M74" s="22"/>
      <c r="N74" s="22"/>
      <c r="O74" s="22"/>
      <c r="P74" s="22"/>
      <c r="Q74" s="22"/>
      <c r="R74" s="22"/>
      <c r="S74" s="22"/>
    </row>
    <row r="75" spans="1:19" ht="13.5" x14ac:dyDescent="0.25">
      <c r="A75" s="16">
        <v>59</v>
      </c>
      <c r="B75" s="16" t="s">
        <v>128</v>
      </c>
      <c r="C75" s="22">
        <v>344202</v>
      </c>
      <c r="D75" s="22"/>
      <c r="E75" s="22"/>
      <c r="F75" s="22"/>
      <c r="G75" s="22"/>
      <c r="H75" s="22"/>
      <c r="I75" s="22"/>
      <c r="J75" s="22"/>
      <c r="K75" s="22"/>
      <c r="L75" s="22"/>
      <c r="M75" s="22"/>
      <c r="N75" s="22"/>
      <c r="O75" s="22"/>
      <c r="P75" s="22"/>
      <c r="Q75" s="22"/>
      <c r="R75" s="22"/>
      <c r="S75" s="22"/>
    </row>
    <row r="76" spans="1:19" ht="13.5" x14ac:dyDescent="0.25">
      <c r="A76" s="16">
        <v>55</v>
      </c>
      <c r="B76" s="16" t="s">
        <v>60</v>
      </c>
      <c r="C76" s="22">
        <v>199800</v>
      </c>
      <c r="D76" s="22"/>
      <c r="E76" s="22"/>
      <c r="F76" s="22"/>
      <c r="G76" s="22"/>
      <c r="H76" s="22"/>
      <c r="I76" s="22"/>
      <c r="J76" s="22"/>
      <c r="K76" s="22"/>
      <c r="L76" s="22"/>
      <c r="M76" s="22"/>
      <c r="N76" s="22"/>
      <c r="O76" s="22"/>
      <c r="P76" s="22"/>
      <c r="Q76" s="22"/>
      <c r="R76" s="22"/>
      <c r="S76" s="22"/>
    </row>
    <row r="77" spans="1:19" ht="13.5" x14ac:dyDescent="0.25">
      <c r="A77" s="16">
        <v>56</v>
      </c>
      <c r="B77" s="16" t="s">
        <v>72</v>
      </c>
      <c r="C77" s="22">
        <v>413879</v>
      </c>
      <c r="D77" s="22"/>
      <c r="E77" s="22"/>
      <c r="F77" s="22"/>
      <c r="G77" s="22"/>
      <c r="H77" s="22"/>
      <c r="I77" s="22"/>
      <c r="J77" s="22"/>
      <c r="K77" s="22"/>
      <c r="L77" s="22"/>
      <c r="M77" s="22"/>
      <c r="N77" s="22"/>
      <c r="O77" s="22"/>
      <c r="P77" s="22"/>
      <c r="Q77" s="22"/>
      <c r="R77" s="22"/>
      <c r="S77" s="22"/>
    </row>
    <row r="78" spans="1:19" ht="13.5" x14ac:dyDescent="0.25">
      <c r="A78" s="16">
        <v>57</v>
      </c>
      <c r="B78" s="16" t="s">
        <v>73</v>
      </c>
      <c r="C78" s="22">
        <v>275530</v>
      </c>
      <c r="D78" s="22"/>
      <c r="E78" s="22"/>
      <c r="F78" s="22"/>
      <c r="G78" s="22"/>
      <c r="H78" s="22"/>
      <c r="I78" s="22"/>
      <c r="J78" s="22"/>
      <c r="K78" s="22"/>
      <c r="L78" s="22"/>
      <c r="M78" s="22"/>
      <c r="N78" s="22"/>
      <c r="O78" s="22"/>
      <c r="P78" s="22"/>
      <c r="Q78" s="22"/>
      <c r="R78" s="22"/>
      <c r="S78" s="22"/>
    </row>
    <row r="79" spans="1:19" ht="13.5" x14ac:dyDescent="0.25">
      <c r="A79" s="16">
        <v>60</v>
      </c>
      <c r="B79" s="16" t="s">
        <v>61</v>
      </c>
      <c r="C79" s="22">
        <v>88326</v>
      </c>
      <c r="D79" s="22"/>
      <c r="E79" s="22"/>
      <c r="F79" s="22"/>
      <c r="G79" s="22"/>
      <c r="H79" s="22"/>
      <c r="I79" s="22"/>
      <c r="J79" s="22"/>
      <c r="K79" s="22"/>
      <c r="L79" s="22"/>
      <c r="M79" s="22"/>
      <c r="N79" s="22"/>
      <c r="O79" s="22"/>
      <c r="P79" s="22"/>
      <c r="Q79" s="22"/>
      <c r="R79" s="22"/>
      <c r="S79" s="22"/>
    </row>
    <row r="80" spans="1:19" ht="13.5" x14ac:dyDescent="0.25">
      <c r="A80" s="16">
        <v>61</v>
      </c>
      <c r="B80" s="16" t="s">
        <v>62</v>
      </c>
      <c r="C80" s="22">
        <v>32547</v>
      </c>
      <c r="D80" s="22"/>
      <c r="E80" s="22"/>
      <c r="F80" s="22"/>
      <c r="G80" s="22"/>
      <c r="H80" s="22"/>
      <c r="I80" s="22"/>
      <c r="J80" s="22"/>
      <c r="K80" s="22"/>
      <c r="L80" s="22"/>
      <c r="M80" s="22"/>
      <c r="N80" s="22"/>
      <c r="O80" s="22"/>
      <c r="P80" s="22"/>
      <c r="Q80" s="22"/>
      <c r="R80" s="22"/>
      <c r="S80" s="22"/>
    </row>
    <row r="81" spans="1:19" ht="13.5" x14ac:dyDescent="0.25">
      <c r="A81" s="16">
        <v>62</v>
      </c>
      <c r="B81" s="16" t="s">
        <v>63</v>
      </c>
      <c r="C81" s="22">
        <v>14370</v>
      </c>
      <c r="D81" s="22"/>
      <c r="E81" s="22"/>
      <c r="F81" s="22"/>
      <c r="G81" s="22"/>
      <c r="H81" s="22"/>
      <c r="I81" s="22"/>
      <c r="J81" s="22"/>
      <c r="K81" s="22"/>
      <c r="L81" s="22"/>
      <c r="M81" s="22"/>
      <c r="N81" s="22"/>
      <c r="O81" s="22"/>
      <c r="P81" s="22"/>
      <c r="Q81" s="22"/>
      <c r="R81" s="22"/>
      <c r="S81" s="22"/>
    </row>
    <row r="82" spans="1:19" ht="13.5" x14ac:dyDescent="0.25">
      <c r="A82" s="16">
        <v>63</v>
      </c>
      <c r="B82" s="16" t="s">
        <v>64</v>
      </c>
      <c r="C82" s="22">
        <v>9899</v>
      </c>
      <c r="D82" s="22"/>
      <c r="E82" s="22"/>
      <c r="F82" s="22"/>
      <c r="G82" s="22"/>
      <c r="H82" s="22"/>
      <c r="I82" s="22"/>
      <c r="J82" s="22"/>
      <c r="K82" s="22"/>
      <c r="L82" s="22"/>
      <c r="M82" s="22"/>
      <c r="N82" s="22"/>
      <c r="O82" s="22"/>
      <c r="P82" s="22"/>
      <c r="Q82" s="22"/>
      <c r="R82" s="22"/>
      <c r="S82" s="22"/>
    </row>
    <row r="83" spans="1:19" ht="13.5" x14ac:dyDescent="0.25">
      <c r="A83" s="16">
        <v>64</v>
      </c>
      <c r="B83" s="16" t="s">
        <v>65</v>
      </c>
      <c r="C83" s="22">
        <v>335524</v>
      </c>
      <c r="D83" s="22"/>
      <c r="E83" s="22"/>
      <c r="F83" s="22"/>
      <c r="G83" s="22"/>
      <c r="H83" s="22"/>
      <c r="I83" s="22"/>
      <c r="J83" s="22"/>
      <c r="K83" s="22"/>
      <c r="L83" s="22"/>
      <c r="M83" s="22"/>
      <c r="N83" s="22"/>
      <c r="O83" s="22"/>
      <c r="P83" s="22"/>
      <c r="Q83" s="22"/>
      <c r="R83" s="22"/>
      <c r="S83" s="22"/>
    </row>
    <row r="84" spans="1:19" ht="13.5" x14ac:dyDescent="0.25">
      <c r="A84" s="16">
        <v>65</v>
      </c>
      <c r="B84" s="16" t="s">
        <v>66</v>
      </c>
      <c r="C84" s="22">
        <v>43620</v>
      </c>
      <c r="D84" s="22"/>
      <c r="E84" s="22"/>
      <c r="F84" s="22"/>
      <c r="G84" s="22"/>
      <c r="H84" s="22"/>
      <c r="I84" s="22"/>
      <c r="J84" s="22"/>
      <c r="K84" s="22"/>
      <c r="L84" s="22"/>
      <c r="M84" s="22"/>
      <c r="N84" s="22"/>
      <c r="O84" s="22"/>
      <c r="P84" s="22"/>
      <c r="Q84" s="22"/>
      <c r="R84" s="22"/>
      <c r="S84" s="22"/>
    </row>
    <row r="85" spans="1:19" ht="13.5" x14ac:dyDescent="0.25">
      <c r="A85" s="16">
        <v>66</v>
      </c>
      <c r="B85" s="16" t="s">
        <v>67</v>
      </c>
      <c r="C85" s="22">
        <v>67625</v>
      </c>
      <c r="D85" s="22"/>
      <c r="E85" s="22"/>
      <c r="F85" s="22"/>
      <c r="G85" s="22"/>
      <c r="H85" s="22"/>
      <c r="I85" s="22"/>
      <c r="J85" s="22"/>
      <c r="K85" s="22"/>
      <c r="L85" s="22"/>
      <c r="M85" s="22"/>
      <c r="N85" s="22"/>
      <c r="O85" s="22"/>
      <c r="P85" s="22"/>
      <c r="Q85" s="22"/>
      <c r="R85" s="22"/>
      <c r="S85" s="22"/>
    </row>
    <row r="86" spans="1:19" ht="13.5" x14ac:dyDescent="0.25">
      <c r="A86" s="16">
        <v>67</v>
      </c>
      <c r="B86" s="16" t="s">
        <v>68</v>
      </c>
      <c r="C86" s="22">
        <v>45836</v>
      </c>
      <c r="D86" s="22"/>
      <c r="E86" s="22"/>
      <c r="F86" s="22"/>
      <c r="G86" s="22"/>
      <c r="H86" s="22"/>
      <c r="I86" s="22"/>
      <c r="J86" s="22"/>
      <c r="K86" s="22"/>
      <c r="L86" s="22"/>
      <c r="M86" s="22"/>
      <c r="N86" s="22"/>
      <c r="O86" s="22"/>
      <c r="P86" s="22"/>
      <c r="Q86" s="22"/>
      <c r="R86" s="22"/>
      <c r="S86" s="22"/>
    </row>
    <row r="153" spans="3:15" ht="15.75" x14ac:dyDescent="0.3">
      <c r="C153"/>
      <c r="D153"/>
      <c r="E153"/>
      <c r="F153"/>
      <c r="G153"/>
      <c r="H153"/>
      <c r="I153"/>
      <c r="J153"/>
      <c r="K153"/>
      <c r="L153"/>
      <c r="M153"/>
      <c r="N153"/>
      <c r="O153"/>
    </row>
    <row r="154" spans="3:15" ht="15.75" x14ac:dyDescent="0.3">
      <c r="C154"/>
      <c r="D154"/>
      <c r="E154"/>
      <c r="F154"/>
      <c r="G154"/>
      <c r="H154"/>
      <c r="I154"/>
      <c r="J154"/>
      <c r="K154"/>
      <c r="L154"/>
      <c r="M154"/>
      <c r="N154"/>
      <c r="O154"/>
    </row>
    <row r="155" spans="3:15" ht="15.75" x14ac:dyDescent="0.3">
      <c r="C155"/>
      <c r="D155"/>
      <c r="E155"/>
      <c r="F155"/>
      <c r="G155"/>
      <c r="H155"/>
      <c r="I155"/>
      <c r="J155"/>
      <c r="K155"/>
      <c r="L155"/>
      <c r="M155"/>
      <c r="N155"/>
      <c r="O155"/>
    </row>
    <row r="156" spans="3:15" ht="15.75" x14ac:dyDescent="0.3">
      <c r="C156"/>
      <c r="D156"/>
      <c r="E156"/>
      <c r="F156"/>
      <c r="G156"/>
      <c r="H156"/>
      <c r="I156"/>
      <c r="J156"/>
      <c r="K156"/>
      <c r="L156"/>
      <c r="M156"/>
      <c r="N156"/>
      <c r="O156"/>
    </row>
    <row r="157" spans="3:15" ht="15.75" x14ac:dyDescent="0.3">
      <c r="C157" t="s">
        <v>125</v>
      </c>
      <c r="D157" t="s">
        <v>110</v>
      </c>
      <c r="E157" t="s">
        <v>111</v>
      </c>
      <c r="F157" t="s">
        <v>112</v>
      </c>
      <c r="G157" s="25">
        <v>44433.19</v>
      </c>
      <c r="H157" s="25">
        <v>40018.550000000003</v>
      </c>
      <c r="I157" s="25">
        <v>41683.54</v>
      </c>
      <c r="J157" s="25">
        <v>0</v>
      </c>
      <c r="K157"/>
      <c r="L157"/>
      <c r="M157"/>
      <c r="N157"/>
      <c r="O157">
        <v>6</v>
      </c>
    </row>
    <row r="158" spans="3:15" ht="15.75" x14ac:dyDescent="0.3">
      <c r="C158" t="s">
        <v>125</v>
      </c>
      <c r="D158" t="s">
        <v>110</v>
      </c>
      <c r="E158" t="s">
        <v>113</v>
      </c>
      <c r="F158" t="s">
        <v>1</v>
      </c>
      <c r="G158" s="25">
        <v>0</v>
      </c>
      <c r="H158" s="25">
        <v>0</v>
      </c>
      <c r="I158" s="25">
        <v>0</v>
      </c>
      <c r="J158" s="25">
        <v>0</v>
      </c>
      <c r="K158"/>
      <c r="L158"/>
      <c r="M158"/>
      <c r="N158"/>
      <c r="O158">
        <v>6</v>
      </c>
    </row>
    <row r="159" spans="3:15" ht="15.75" x14ac:dyDescent="0.3">
      <c r="C159" t="s">
        <v>125</v>
      </c>
      <c r="D159" t="s">
        <v>110</v>
      </c>
      <c r="E159" t="s">
        <v>113</v>
      </c>
      <c r="F159" t="s">
        <v>8</v>
      </c>
      <c r="G159" s="25">
        <v>0</v>
      </c>
      <c r="H159" s="25">
        <v>0</v>
      </c>
      <c r="I159" s="25">
        <v>0</v>
      </c>
      <c r="J159" s="25">
        <v>0</v>
      </c>
      <c r="K159"/>
      <c r="L159"/>
      <c r="M159"/>
      <c r="N159"/>
      <c r="O159">
        <v>6</v>
      </c>
    </row>
    <row r="160" spans="3:15" ht="15.75" x14ac:dyDescent="0.3">
      <c r="C160" t="s">
        <v>125</v>
      </c>
      <c r="D160" t="s">
        <v>110</v>
      </c>
      <c r="E160" t="s">
        <v>113</v>
      </c>
      <c r="F160" t="s">
        <v>9</v>
      </c>
      <c r="G160" s="25">
        <v>181.3</v>
      </c>
      <c r="H160" s="25">
        <v>45.12</v>
      </c>
      <c r="I160" s="25">
        <v>44.61</v>
      </c>
      <c r="J160" s="25">
        <v>0</v>
      </c>
      <c r="K160"/>
      <c r="L160"/>
      <c r="M160"/>
      <c r="N160"/>
      <c r="O160">
        <v>6</v>
      </c>
    </row>
    <row r="161" spans="3:15" ht="15.75" x14ac:dyDescent="0.3">
      <c r="C161" t="s">
        <v>125</v>
      </c>
      <c r="D161" t="s">
        <v>110</v>
      </c>
      <c r="E161" t="s">
        <v>113</v>
      </c>
      <c r="F161" t="s">
        <v>71</v>
      </c>
      <c r="G161" s="25">
        <v>95.98</v>
      </c>
      <c r="H161" s="25">
        <v>50.15</v>
      </c>
      <c r="I161" s="25">
        <v>64.48</v>
      </c>
      <c r="J161" s="25">
        <v>0</v>
      </c>
      <c r="K161" t="s">
        <v>176</v>
      </c>
      <c r="L161" t="s">
        <v>176</v>
      </c>
      <c r="M161" t="s">
        <v>176</v>
      </c>
      <c r="N161"/>
      <c r="O161">
        <v>6</v>
      </c>
    </row>
    <row r="162" spans="3:15" ht="15.75" x14ac:dyDescent="0.3">
      <c r="C162" t="s">
        <v>125</v>
      </c>
      <c r="D162" t="s">
        <v>110</v>
      </c>
      <c r="E162" t="s">
        <v>2</v>
      </c>
      <c r="F162" t="s">
        <v>114</v>
      </c>
      <c r="G162" s="25">
        <v>15870</v>
      </c>
      <c r="H162" s="25">
        <v>19305</v>
      </c>
      <c r="I162" s="25">
        <v>26355</v>
      </c>
      <c r="J162" s="25">
        <v>0</v>
      </c>
      <c r="K162"/>
      <c r="L162"/>
      <c r="M162"/>
      <c r="N162"/>
      <c r="O162">
        <v>6</v>
      </c>
    </row>
    <row r="163" spans="3:15" ht="15.75" x14ac:dyDescent="0.3">
      <c r="C163" t="s">
        <v>125</v>
      </c>
      <c r="D163" t="s">
        <v>110</v>
      </c>
      <c r="E163" t="s">
        <v>2</v>
      </c>
      <c r="F163" t="s">
        <v>115</v>
      </c>
      <c r="G163" s="25">
        <v>1110</v>
      </c>
      <c r="H163" s="25">
        <v>2970</v>
      </c>
      <c r="I163" s="25">
        <v>7320</v>
      </c>
      <c r="J163" s="25">
        <v>0</v>
      </c>
      <c r="K163"/>
      <c r="L163"/>
      <c r="M163"/>
      <c r="N163"/>
      <c r="O163">
        <v>6</v>
      </c>
    </row>
    <row r="164" spans="3:15" ht="15.75" x14ac:dyDescent="0.3">
      <c r="C164" t="s">
        <v>125</v>
      </c>
      <c r="D164" t="s">
        <v>110</v>
      </c>
      <c r="E164" t="s">
        <v>2</v>
      </c>
      <c r="F164" t="s">
        <v>116</v>
      </c>
      <c r="G164" s="25">
        <v>0</v>
      </c>
      <c r="H164" s="25">
        <v>0</v>
      </c>
      <c r="I164" s="25">
        <v>0</v>
      </c>
      <c r="J164" s="25">
        <v>0</v>
      </c>
      <c r="K164"/>
      <c r="L164"/>
      <c r="M164"/>
      <c r="N164"/>
      <c r="O164">
        <v>6</v>
      </c>
    </row>
    <row r="165" spans="3:15" ht="15.75" x14ac:dyDescent="0.3">
      <c r="C165" t="s">
        <v>125</v>
      </c>
      <c r="D165" t="s">
        <v>110</v>
      </c>
      <c r="E165" t="s">
        <v>2</v>
      </c>
      <c r="F165" t="s">
        <v>117</v>
      </c>
      <c r="G165" s="25">
        <v>0</v>
      </c>
      <c r="H165" s="25">
        <v>0</v>
      </c>
      <c r="I165" s="25">
        <v>0</v>
      </c>
      <c r="J165" s="25">
        <v>0</v>
      </c>
      <c r="K165"/>
      <c r="L165"/>
      <c r="M165"/>
      <c r="N165"/>
      <c r="O165">
        <v>6</v>
      </c>
    </row>
    <row r="166" spans="3:15" ht="15.75" x14ac:dyDescent="0.3">
      <c r="C166" t="s">
        <v>125</v>
      </c>
      <c r="D166" t="s">
        <v>110</v>
      </c>
      <c r="E166" t="s">
        <v>2</v>
      </c>
      <c r="F166" t="s">
        <v>118</v>
      </c>
      <c r="G166" s="25">
        <v>0</v>
      </c>
      <c r="H166" s="25">
        <v>0</v>
      </c>
      <c r="I166" s="25">
        <v>0</v>
      </c>
      <c r="J166" s="25">
        <v>0</v>
      </c>
      <c r="K166"/>
      <c r="L166"/>
      <c r="M166"/>
      <c r="N166"/>
      <c r="O166">
        <v>6</v>
      </c>
    </row>
    <row r="167" spans="3:15" ht="15.75" x14ac:dyDescent="0.3">
      <c r="C167" t="s">
        <v>125</v>
      </c>
      <c r="D167" t="s">
        <v>110</v>
      </c>
      <c r="E167" t="s">
        <v>2</v>
      </c>
      <c r="F167" t="s">
        <v>119</v>
      </c>
      <c r="G167" s="25">
        <v>0</v>
      </c>
      <c r="H167" s="25">
        <v>0</v>
      </c>
      <c r="I167" s="25">
        <v>0</v>
      </c>
      <c r="J167" s="25">
        <v>0</v>
      </c>
      <c r="K167"/>
      <c r="L167"/>
      <c r="M167"/>
      <c r="N167"/>
      <c r="O167">
        <v>6</v>
      </c>
    </row>
    <row r="168" spans="3:15" ht="15.75" x14ac:dyDescent="0.3">
      <c r="C168" t="s">
        <v>125</v>
      </c>
      <c r="D168" t="s">
        <v>110</v>
      </c>
      <c r="E168" t="s">
        <v>2</v>
      </c>
      <c r="F168" t="s">
        <v>120</v>
      </c>
      <c r="G168" s="25">
        <v>0</v>
      </c>
      <c r="H168" s="25">
        <v>0</v>
      </c>
      <c r="I168" s="25">
        <v>0</v>
      </c>
      <c r="J168" s="25">
        <v>0</v>
      </c>
      <c r="K168"/>
      <c r="L168"/>
      <c r="M168"/>
      <c r="N168"/>
      <c r="O168">
        <v>6</v>
      </c>
    </row>
    <row r="169" spans="3:15" ht="15.75" x14ac:dyDescent="0.3">
      <c r="C169" t="s">
        <v>125</v>
      </c>
      <c r="D169" t="s">
        <v>110</v>
      </c>
      <c r="E169" t="s">
        <v>2</v>
      </c>
      <c r="F169" t="s">
        <v>121</v>
      </c>
      <c r="G169" s="25">
        <v>54.67</v>
      </c>
      <c r="H169" s="25">
        <v>277.07</v>
      </c>
      <c r="I169" s="25">
        <v>452.5</v>
      </c>
      <c r="J169" s="25">
        <v>0</v>
      </c>
      <c r="K169"/>
      <c r="L169"/>
      <c r="M169"/>
      <c r="N169"/>
      <c r="O169">
        <v>6</v>
      </c>
    </row>
    <row r="170" spans="3:15" ht="15.75" x14ac:dyDescent="0.3">
      <c r="C170" t="s">
        <v>125</v>
      </c>
      <c r="D170" t="s">
        <v>110</v>
      </c>
      <c r="E170" t="s">
        <v>2</v>
      </c>
      <c r="F170" t="s">
        <v>122</v>
      </c>
      <c r="G170" s="25">
        <v>0</v>
      </c>
      <c r="H170" s="25">
        <v>0</v>
      </c>
      <c r="I170" s="25">
        <v>0</v>
      </c>
      <c r="J170" s="25">
        <v>0</v>
      </c>
      <c r="K170"/>
      <c r="L170"/>
      <c r="M170"/>
      <c r="N170"/>
      <c r="O170">
        <v>6</v>
      </c>
    </row>
    <row r="171" spans="3:15" ht="15.75" x14ac:dyDescent="0.3">
      <c r="C171" t="s">
        <v>125</v>
      </c>
      <c r="D171" t="s">
        <v>110</v>
      </c>
      <c r="E171" t="s">
        <v>2</v>
      </c>
      <c r="F171" t="s">
        <v>123</v>
      </c>
      <c r="G171" s="25">
        <v>0</v>
      </c>
      <c r="H171" s="25">
        <v>0</v>
      </c>
      <c r="I171" s="25">
        <v>0</v>
      </c>
      <c r="J171" s="25">
        <v>0</v>
      </c>
      <c r="K171"/>
      <c r="L171"/>
      <c r="M171"/>
      <c r="N171"/>
      <c r="O171">
        <v>6</v>
      </c>
    </row>
    <row r="172" spans="3:15" ht="15.75" x14ac:dyDescent="0.3">
      <c r="C172" t="s">
        <v>125</v>
      </c>
      <c r="D172" t="s">
        <v>110</v>
      </c>
      <c r="E172" t="s">
        <v>2</v>
      </c>
      <c r="F172" t="s">
        <v>6</v>
      </c>
      <c r="G172" s="25">
        <v>0</v>
      </c>
      <c r="H172" s="25">
        <v>0</v>
      </c>
      <c r="I172" s="25">
        <v>0</v>
      </c>
      <c r="J172" s="25">
        <v>0</v>
      </c>
      <c r="K172"/>
      <c r="L172"/>
      <c r="M172"/>
      <c r="N172"/>
      <c r="O172">
        <v>6</v>
      </c>
    </row>
    <row r="173" spans="3:15" ht="15.75" x14ac:dyDescent="0.3">
      <c r="C173" t="s">
        <v>125</v>
      </c>
      <c r="D173" t="s">
        <v>110</v>
      </c>
      <c r="E173" t="s">
        <v>124</v>
      </c>
      <c r="F173" t="s">
        <v>112</v>
      </c>
      <c r="G173" s="25">
        <v>61745.14</v>
      </c>
      <c r="H173" s="25">
        <v>62665.89</v>
      </c>
      <c r="I173" s="25">
        <v>75920.13</v>
      </c>
      <c r="J173" s="25">
        <v>0</v>
      </c>
      <c r="K173"/>
      <c r="L173"/>
      <c r="M173"/>
      <c r="N173"/>
      <c r="O173">
        <v>6</v>
      </c>
    </row>
    <row r="174" spans="3:15" ht="15.75" x14ac:dyDescent="0.3">
      <c r="C174" t="s">
        <v>125</v>
      </c>
      <c r="D174" t="s">
        <v>168</v>
      </c>
      <c r="E174" t="s">
        <v>169</v>
      </c>
      <c r="F174" t="s">
        <v>112</v>
      </c>
      <c r="G174" s="25">
        <v>74185</v>
      </c>
      <c r="H174" s="25">
        <v>58349.02</v>
      </c>
      <c r="I174" s="25">
        <v>52810.14</v>
      </c>
      <c r="J174" s="25">
        <v>0</v>
      </c>
      <c r="K174"/>
      <c r="L174"/>
      <c r="M174"/>
      <c r="N174"/>
      <c r="O174">
        <v>6</v>
      </c>
    </row>
    <row r="175" spans="3:15" ht="15.75" x14ac:dyDescent="0.3">
      <c r="C175" t="s">
        <v>125</v>
      </c>
      <c r="D175" t="s">
        <v>110</v>
      </c>
      <c r="E175" t="s">
        <v>111</v>
      </c>
      <c r="F175" t="s">
        <v>112</v>
      </c>
      <c r="G175" s="25">
        <v>7528.37</v>
      </c>
      <c r="H175" s="25">
        <v>7877.01</v>
      </c>
      <c r="I175" s="25">
        <v>9427.0499999999993</v>
      </c>
      <c r="J175" s="25">
        <v>0</v>
      </c>
      <c r="K175"/>
      <c r="L175"/>
      <c r="M175"/>
      <c r="N175"/>
      <c r="O175">
        <v>6</v>
      </c>
    </row>
    <row r="176" spans="3:15" ht="15.75" x14ac:dyDescent="0.3">
      <c r="C176" t="s">
        <v>125</v>
      </c>
      <c r="D176" t="s">
        <v>110</v>
      </c>
      <c r="E176" t="s">
        <v>113</v>
      </c>
      <c r="F176" t="s">
        <v>1</v>
      </c>
      <c r="G176" s="25">
        <v>36.61</v>
      </c>
      <c r="H176" s="25">
        <v>32.5</v>
      </c>
      <c r="I176" s="25">
        <v>32.5</v>
      </c>
      <c r="J176" s="25">
        <v>0</v>
      </c>
      <c r="K176"/>
      <c r="L176"/>
      <c r="M176"/>
      <c r="N176"/>
      <c r="O176">
        <v>6</v>
      </c>
    </row>
    <row r="177" spans="3:15" ht="15.75" x14ac:dyDescent="0.3">
      <c r="C177" t="s">
        <v>125</v>
      </c>
      <c r="D177" t="s">
        <v>110</v>
      </c>
      <c r="E177" t="s">
        <v>113</v>
      </c>
      <c r="F177" t="s">
        <v>8</v>
      </c>
      <c r="G177" s="25">
        <v>0</v>
      </c>
      <c r="H177" s="25">
        <v>0</v>
      </c>
      <c r="I177" s="25">
        <v>0</v>
      </c>
      <c r="J177" s="25">
        <v>0</v>
      </c>
      <c r="K177"/>
      <c r="L177"/>
      <c r="M177"/>
      <c r="N177"/>
      <c r="O177">
        <v>6</v>
      </c>
    </row>
    <row r="178" spans="3:15" ht="15.75" x14ac:dyDescent="0.3">
      <c r="C178" t="s">
        <v>125</v>
      </c>
      <c r="D178" t="s">
        <v>110</v>
      </c>
      <c r="E178" t="s">
        <v>113</v>
      </c>
      <c r="F178" t="s">
        <v>9</v>
      </c>
      <c r="G178" s="25">
        <v>46.5</v>
      </c>
      <c r="H178" s="25">
        <v>37.92</v>
      </c>
      <c r="I178" s="25">
        <v>109.68</v>
      </c>
      <c r="J178" s="25">
        <v>0</v>
      </c>
      <c r="K178"/>
      <c r="L178"/>
      <c r="M178"/>
      <c r="N178"/>
      <c r="O178">
        <v>6</v>
      </c>
    </row>
    <row r="179" spans="3:15" ht="15.75" x14ac:dyDescent="0.3">
      <c r="C179" t="s">
        <v>125</v>
      </c>
      <c r="D179" t="s">
        <v>110</v>
      </c>
      <c r="E179" t="s">
        <v>113</v>
      </c>
      <c r="F179" t="s">
        <v>71</v>
      </c>
      <c r="G179" s="25">
        <v>0</v>
      </c>
      <c r="H179" s="25">
        <v>0</v>
      </c>
      <c r="I179" s="25">
        <v>0</v>
      </c>
      <c r="J179" s="25">
        <v>0</v>
      </c>
      <c r="K179"/>
      <c r="L179"/>
      <c r="M179"/>
      <c r="N179"/>
      <c r="O179">
        <v>6</v>
      </c>
    </row>
    <row r="180" spans="3:15" ht="15.75" x14ac:dyDescent="0.3">
      <c r="C180" t="s">
        <v>125</v>
      </c>
      <c r="D180" t="s">
        <v>110</v>
      </c>
      <c r="E180" t="s">
        <v>2</v>
      </c>
      <c r="F180" t="s">
        <v>114</v>
      </c>
      <c r="G180" s="25">
        <v>135</v>
      </c>
      <c r="H180" s="25">
        <v>45</v>
      </c>
      <c r="I180" s="25">
        <v>0</v>
      </c>
      <c r="J180" s="25">
        <v>0</v>
      </c>
      <c r="K180"/>
      <c r="L180"/>
      <c r="M180"/>
      <c r="N180"/>
      <c r="O180">
        <v>6</v>
      </c>
    </row>
    <row r="181" spans="3:15" ht="15.75" x14ac:dyDescent="0.3">
      <c r="C181" t="s">
        <v>125</v>
      </c>
      <c r="D181" t="s">
        <v>110</v>
      </c>
      <c r="E181" t="s">
        <v>2</v>
      </c>
      <c r="F181" t="s">
        <v>115</v>
      </c>
      <c r="G181" s="25">
        <v>0</v>
      </c>
      <c r="H181" s="25">
        <v>0</v>
      </c>
      <c r="I181" s="25">
        <v>0</v>
      </c>
      <c r="J181" s="25">
        <v>0</v>
      </c>
      <c r="K181"/>
      <c r="L181"/>
      <c r="M181"/>
      <c r="N181"/>
      <c r="O181">
        <v>6</v>
      </c>
    </row>
    <row r="182" spans="3:15" ht="15.75" x14ac:dyDescent="0.3">
      <c r="C182" t="s">
        <v>125</v>
      </c>
      <c r="D182" t="s">
        <v>110</v>
      </c>
      <c r="E182" t="s">
        <v>2</v>
      </c>
      <c r="F182" t="s">
        <v>116</v>
      </c>
      <c r="G182" s="25">
        <v>0</v>
      </c>
      <c r="H182" s="25">
        <v>0</v>
      </c>
      <c r="I182" s="25">
        <v>0</v>
      </c>
      <c r="J182" s="25">
        <v>0</v>
      </c>
      <c r="K182"/>
      <c r="L182"/>
      <c r="M182"/>
      <c r="N182"/>
      <c r="O182">
        <v>6</v>
      </c>
    </row>
    <row r="183" spans="3:15" ht="15.75" x14ac:dyDescent="0.3">
      <c r="C183" t="s">
        <v>125</v>
      </c>
      <c r="D183" t="s">
        <v>110</v>
      </c>
      <c r="E183" t="s">
        <v>2</v>
      </c>
      <c r="F183" t="s">
        <v>117</v>
      </c>
      <c r="G183" s="25">
        <v>0</v>
      </c>
      <c r="H183" s="25">
        <v>0</v>
      </c>
      <c r="I183" s="25">
        <v>0</v>
      </c>
      <c r="J183" s="25">
        <v>0</v>
      </c>
      <c r="K183"/>
      <c r="L183"/>
      <c r="M183"/>
      <c r="N183"/>
      <c r="O183">
        <v>6</v>
      </c>
    </row>
    <row r="184" spans="3:15" ht="15.75" x14ac:dyDescent="0.3">
      <c r="C184" t="s">
        <v>125</v>
      </c>
      <c r="D184" t="s">
        <v>110</v>
      </c>
      <c r="E184" t="s">
        <v>2</v>
      </c>
      <c r="F184" t="s">
        <v>118</v>
      </c>
      <c r="G184" s="25">
        <v>0</v>
      </c>
      <c r="H184" s="25">
        <v>0</v>
      </c>
      <c r="I184" s="25">
        <v>0</v>
      </c>
      <c r="J184" s="25">
        <v>0</v>
      </c>
      <c r="K184"/>
      <c r="L184"/>
      <c r="M184"/>
      <c r="N184"/>
      <c r="O184">
        <v>6</v>
      </c>
    </row>
    <row r="185" spans="3:15" ht="15.75" x14ac:dyDescent="0.3">
      <c r="C185" t="s">
        <v>125</v>
      </c>
      <c r="D185" t="s">
        <v>110</v>
      </c>
      <c r="E185" t="s">
        <v>2</v>
      </c>
      <c r="F185" t="s">
        <v>119</v>
      </c>
      <c r="G185" s="25">
        <v>0</v>
      </c>
      <c r="H185" s="25">
        <v>0</v>
      </c>
      <c r="I185" s="25">
        <v>0</v>
      </c>
      <c r="J185" s="25">
        <v>0</v>
      </c>
      <c r="K185"/>
      <c r="L185"/>
      <c r="M185"/>
      <c r="N185"/>
      <c r="O185">
        <v>6</v>
      </c>
    </row>
    <row r="186" spans="3:15" ht="15.75" x14ac:dyDescent="0.3">
      <c r="C186" t="s">
        <v>125</v>
      </c>
      <c r="D186" t="s">
        <v>110</v>
      </c>
      <c r="E186" t="s">
        <v>2</v>
      </c>
      <c r="F186" t="s">
        <v>120</v>
      </c>
      <c r="G186" s="25">
        <v>0</v>
      </c>
      <c r="H186" s="25">
        <v>0</v>
      </c>
      <c r="I186" s="25">
        <v>0</v>
      </c>
      <c r="J186" s="25">
        <v>0</v>
      </c>
      <c r="K186"/>
      <c r="L186"/>
      <c r="M186"/>
      <c r="N186"/>
      <c r="O186">
        <v>6</v>
      </c>
    </row>
    <row r="187" spans="3:15" ht="15.75" x14ac:dyDescent="0.3">
      <c r="C187" t="s">
        <v>125</v>
      </c>
      <c r="D187" t="s">
        <v>110</v>
      </c>
      <c r="E187" t="s">
        <v>2</v>
      </c>
      <c r="F187" t="s">
        <v>121</v>
      </c>
      <c r="G187" s="25">
        <v>0</v>
      </c>
      <c r="H187" s="25">
        <v>0</v>
      </c>
      <c r="I187" s="25">
        <v>0</v>
      </c>
      <c r="J187" s="25">
        <v>0</v>
      </c>
      <c r="K187"/>
      <c r="L187"/>
      <c r="M187"/>
      <c r="N187"/>
      <c r="O187">
        <v>6</v>
      </c>
    </row>
    <row r="188" spans="3:15" ht="15.75" x14ac:dyDescent="0.3">
      <c r="C188" t="s">
        <v>125</v>
      </c>
      <c r="D188" t="s">
        <v>110</v>
      </c>
      <c r="E188" t="s">
        <v>2</v>
      </c>
      <c r="F188" t="s">
        <v>122</v>
      </c>
      <c r="G188" s="25">
        <v>0</v>
      </c>
      <c r="H188" s="25">
        <v>0</v>
      </c>
      <c r="I188" s="25">
        <v>0</v>
      </c>
      <c r="J188" s="25">
        <v>0</v>
      </c>
      <c r="K188"/>
      <c r="L188"/>
      <c r="M188"/>
      <c r="N188"/>
      <c r="O188">
        <v>6</v>
      </c>
    </row>
    <row r="189" spans="3:15" ht="15.75" x14ac:dyDescent="0.3">
      <c r="C189" t="s">
        <v>125</v>
      </c>
      <c r="D189" t="s">
        <v>110</v>
      </c>
      <c r="E189" t="s">
        <v>2</v>
      </c>
      <c r="F189" t="s">
        <v>123</v>
      </c>
      <c r="G189" s="25">
        <v>0</v>
      </c>
      <c r="H189" s="25">
        <v>0</v>
      </c>
      <c r="I189" s="25">
        <v>0</v>
      </c>
      <c r="J189" s="25">
        <v>0</v>
      </c>
      <c r="K189"/>
      <c r="L189"/>
      <c r="M189"/>
      <c r="N189"/>
      <c r="O189">
        <v>6</v>
      </c>
    </row>
    <row r="190" spans="3:15" ht="15.75" x14ac:dyDescent="0.3">
      <c r="C190" t="s">
        <v>125</v>
      </c>
      <c r="D190" t="s">
        <v>110</v>
      </c>
      <c r="E190" t="s">
        <v>2</v>
      </c>
      <c r="F190" t="s">
        <v>6</v>
      </c>
      <c r="G190" s="25">
        <v>0</v>
      </c>
      <c r="H190" s="25">
        <v>0</v>
      </c>
      <c r="I190" s="25">
        <v>0</v>
      </c>
      <c r="J190" s="25">
        <v>0</v>
      </c>
      <c r="K190"/>
      <c r="L190"/>
      <c r="M190"/>
      <c r="N190"/>
      <c r="O190">
        <v>6</v>
      </c>
    </row>
    <row r="191" spans="3:15" ht="15.75" x14ac:dyDescent="0.3">
      <c r="C191" t="s">
        <v>125</v>
      </c>
      <c r="D191" t="s">
        <v>110</v>
      </c>
      <c r="E191" t="s">
        <v>124</v>
      </c>
      <c r="F191" t="s">
        <v>112</v>
      </c>
      <c r="G191" s="25">
        <v>7746.48</v>
      </c>
      <c r="H191" s="25">
        <v>7992.43</v>
      </c>
      <c r="I191" s="25">
        <v>9569.23</v>
      </c>
      <c r="J191" s="25">
        <v>0</v>
      </c>
      <c r="K191"/>
      <c r="L191"/>
      <c r="M191"/>
      <c r="N191"/>
      <c r="O191">
        <v>6</v>
      </c>
    </row>
    <row r="192" spans="3:15" ht="15.75" x14ac:dyDescent="0.3">
      <c r="C192" t="s">
        <v>125</v>
      </c>
      <c r="D192" t="s">
        <v>168</v>
      </c>
      <c r="E192" t="s">
        <v>169</v>
      </c>
      <c r="F192" t="s">
        <v>112</v>
      </c>
      <c r="G192" s="25">
        <v>7857.81</v>
      </c>
      <c r="H192" s="25">
        <v>13633.83</v>
      </c>
      <c r="I192" s="25">
        <v>8303.67</v>
      </c>
      <c r="J192" s="25">
        <v>0</v>
      </c>
      <c r="K192"/>
      <c r="L192"/>
      <c r="M192"/>
      <c r="N192"/>
      <c r="O192">
        <v>6</v>
      </c>
    </row>
    <row r="193" spans="3:15" ht="15.75" x14ac:dyDescent="0.3">
      <c r="C193" t="s">
        <v>125</v>
      </c>
      <c r="D193" t="s">
        <v>110</v>
      </c>
      <c r="E193" t="s">
        <v>111</v>
      </c>
      <c r="F193" t="s">
        <v>112</v>
      </c>
      <c r="G193" s="25">
        <v>12778.73</v>
      </c>
      <c r="H193" s="25">
        <v>9299.83</v>
      </c>
      <c r="I193" s="25">
        <v>11442.54</v>
      </c>
      <c r="J193" s="25">
        <v>0</v>
      </c>
      <c r="K193"/>
      <c r="L193"/>
      <c r="M193"/>
      <c r="N193"/>
      <c r="O193">
        <v>6</v>
      </c>
    </row>
    <row r="194" spans="3:15" ht="15.75" x14ac:dyDescent="0.3">
      <c r="C194" t="s">
        <v>125</v>
      </c>
      <c r="D194" t="s">
        <v>110</v>
      </c>
      <c r="E194" t="s">
        <v>113</v>
      </c>
      <c r="F194" t="s">
        <v>1</v>
      </c>
      <c r="G194" s="25">
        <v>818.72</v>
      </c>
      <c r="H194" s="25">
        <v>433.09</v>
      </c>
      <c r="I194" s="25">
        <v>1050.93</v>
      </c>
      <c r="J194" s="25">
        <v>0</v>
      </c>
      <c r="K194"/>
      <c r="L194"/>
      <c r="M194"/>
      <c r="N194"/>
      <c r="O194">
        <v>6</v>
      </c>
    </row>
    <row r="195" spans="3:15" ht="15.75" x14ac:dyDescent="0.3">
      <c r="C195" t="s">
        <v>125</v>
      </c>
      <c r="D195" t="s">
        <v>110</v>
      </c>
      <c r="E195" t="s">
        <v>113</v>
      </c>
      <c r="F195" t="s">
        <v>8</v>
      </c>
      <c r="G195" s="25">
        <v>0</v>
      </c>
      <c r="H195" s="25">
        <v>0</v>
      </c>
      <c r="I195" s="25">
        <v>0</v>
      </c>
      <c r="J195" s="25">
        <v>0</v>
      </c>
      <c r="K195"/>
      <c r="L195"/>
      <c r="M195"/>
      <c r="N195"/>
      <c r="O195">
        <v>6</v>
      </c>
    </row>
    <row r="196" spans="3:15" ht="15.75" x14ac:dyDescent="0.3">
      <c r="C196" t="s">
        <v>125</v>
      </c>
      <c r="D196" t="s">
        <v>110</v>
      </c>
      <c r="E196" t="s">
        <v>113</v>
      </c>
      <c r="F196" t="s">
        <v>9</v>
      </c>
      <c r="G196" s="25">
        <v>0</v>
      </c>
      <c r="H196" s="25">
        <v>17.28</v>
      </c>
      <c r="I196" s="25">
        <v>1669.8</v>
      </c>
      <c r="J196" s="25">
        <v>0</v>
      </c>
      <c r="K196"/>
      <c r="L196"/>
      <c r="M196"/>
      <c r="N196"/>
      <c r="O196">
        <v>6</v>
      </c>
    </row>
    <row r="197" spans="3:15" ht="15.75" x14ac:dyDescent="0.3">
      <c r="C197" t="s">
        <v>125</v>
      </c>
      <c r="D197" t="s">
        <v>110</v>
      </c>
      <c r="E197" t="s">
        <v>113</v>
      </c>
      <c r="F197" t="s">
        <v>71</v>
      </c>
      <c r="G197" s="25">
        <v>0</v>
      </c>
      <c r="H197" s="25">
        <v>0</v>
      </c>
      <c r="I197" s="25">
        <v>0</v>
      </c>
      <c r="J197" s="25">
        <v>0</v>
      </c>
      <c r="K197"/>
      <c r="L197"/>
      <c r="M197">
        <v>0</v>
      </c>
      <c r="N197"/>
      <c r="O197">
        <v>6</v>
      </c>
    </row>
    <row r="198" spans="3:15" ht="15.75" x14ac:dyDescent="0.3">
      <c r="C198" t="s">
        <v>125</v>
      </c>
      <c r="D198" t="s">
        <v>110</v>
      </c>
      <c r="E198" t="s">
        <v>2</v>
      </c>
      <c r="F198" t="s">
        <v>114</v>
      </c>
      <c r="G198" s="25">
        <v>1905</v>
      </c>
      <c r="H198" s="25">
        <v>1125</v>
      </c>
      <c r="I198" s="25">
        <v>255</v>
      </c>
      <c r="J198" s="25">
        <v>0</v>
      </c>
      <c r="K198"/>
      <c r="L198"/>
      <c r="M198"/>
      <c r="N198"/>
      <c r="O198">
        <v>6</v>
      </c>
    </row>
    <row r="199" spans="3:15" ht="15.75" x14ac:dyDescent="0.3">
      <c r="C199" t="s">
        <v>125</v>
      </c>
      <c r="D199" t="s">
        <v>110</v>
      </c>
      <c r="E199" t="s">
        <v>2</v>
      </c>
      <c r="F199" t="s">
        <v>115</v>
      </c>
      <c r="G199" s="25">
        <v>210</v>
      </c>
      <c r="H199" s="25">
        <v>0</v>
      </c>
      <c r="I199" s="25">
        <v>0</v>
      </c>
      <c r="J199" s="25">
        <v>0</v>
      </c>
      <c r="K199"/>
      <c r="L199"/>
      <c r="M199"/>
      <c r="N199"/>
      <c r="O199">
        <v>6</v>
      </c>
    </row>
    <row r="200" spans="3:15" ht="15.75" x14ac:dyDescent="0.3">
      <c r="C200" t="s">
        <v>125</v>
      </c>
      <c r="D200" t="s">
        <v>110</v>
      </c>
      <c r="E200" t="s">
        <v>2</v>
      </c>
      <c r="F200" t="s">
        <v>116</v>
      </c>
      <c r="G200" s="25">
        <v>0</v>
      </c>
      <c r="H200" s="25">
        <v>0</v>
      </c>
      <c r="I200" s="25">
        <v>0</v>
      </c>
      <c r="J200" s="25">
        <v>0</v>
      </c>
      <c r="K200"/>
      <c r="L200"/>
      <c r="M200"/>
      <c r="N200"/>
      <c r="O200">
        <v>6</v>
      </c>
    </row>
    <row r="201" spans="3:15" ht="15.75" x14ac:dyDescent="0.3">
      <c r="C201" t="s">
        <v>125</v>
      </c>
      <c r="D201" t="s">
        <v>110</v>
      </c>
      <c r="E201" t="s">
        <v>2</v>
      </c>
      <c r="F201" t="s">
        <v>117</v>
      </c>
      <c r="G201" s="25">
        <v>315</v>
      </c>
      <c r="H201" s="25">
        <v>0</v>
      </c>
      <c r="I201" s="25">
        <v>585</v>
      </c>
      <c r="J201" s="25">
        <v>0</v>
      </c>
      <c r="K201"/>
      <c r="L201"/>
      <c r="M201"/>
      <c r="N201"/>
      <c r="O201">
        <v>6</v>
      </c>
    </row>
    <row r="202" spans="3:15" ht="15.75" x14ac:dyDescent="0.3">
      <c r="C202" t="s">
        <v>125</v>
      </c>
      <c r="D202" t="s">
        <v>110</v>
      </c>
      <c r="E202" t="s">
        <v>2</v>
      </c>
      <c r="F202" t="s">
        <v>118</v>
      </c>
      <c r="G202" s="25">
        <v>0</v>
      </c>
      <c r="H202" s="25">
        <v>0</v>
      </c>
      <c r="I202" s="25">
        <v>1080</v>
      </c>
      <c r="J202" s="25">
        <v>0</v>
      </c>
      <c r="K202"/>
      <c r="L202"/>
      <c r="M202"/>
      <c r="N202"/>
      <c r="O202">
        <v>6</v>
      </c>
    </row>
    <row r="203" spans="3:15" ht="15.75" x14ac:dyDescent="0.3">
      <c r="C203" t="s">
        <v>125</v>
      </c>
      <c r="D203" t="s">
        <v>110</v>
      </c>
      <c r="E203" t="s">
        <v>2</v>
      </c>
      <c r="F203" t="s">
        <v>119</v>
      </c>
      <c r="G203" s="25">
        <v>0</v>
      </c>
      <c r="H203" s="25">
        <v>0</v>
      </c>
      <c r="I203" s="25">
        <v>0</v>
      </c>
      <c r="J203" s="25">
        <v>0</v>
      </c>
      <c r="K203"/>
      <c r="L203"/>
      <c r="M203"/>
      <c r="N203"/>
      <c r="O203">
        <v>6</v>
      </c>
    </row>
    <row r="204" spans="3:15" ht="15.75" x14ac:dyDescent="0.3">
      <c r="C204" t="s">
        <v>125</v>
      </c>
      <c r="D204" t="s">
        <v>110</v>
      </c>
      <c r="E204" t="s">
        <v>2</v>
      </c>
      <c r="F204" t="s">
        <v>120</v>
      </c>
      <c r="G204" s="25">
        <v>0</v>
      </c>
      <c r="H204" s="25">
        <v>0</v>
      </c>
      <c r="I204" s="25">
        <v>0</v>
      </c>
      <c r="J204" s="25">
        <v>0</v>
      </c>
      <c r="K204"/>
      <c r="L204"/>
      <c r="M204"/>
      <c r="N204"/>
      <c r="O204">
        <v>6</v>
      </c>
    </row>
    <row r="205" spans="3:15" ht="15.75" x14ac:dyDescent="0.3">
      <c r="C205" t="s">
        <v>125</v>
      </c>
      <c r="D205" t="s">
        <v>110</v>
      </c>
      <c r="E205" t="s">
        <v>2</v>
      </c>
      <c r="F205" t="s">
        <v>121</v>
      </c>
      <c r="G205" s="25">
        <v>298.35000000000002</v>
      </c>
      <c r="H205" s="25">
        <v>101.45</v>
      </c>
      <c r="I205" s="25">
        <v>50.69</v>
      </c>
      <c r="J205" s="25">
        <v>0</v>
      </c>
      <c r="K205"/>
      <c r="L205"/>
      <c r="M205"/>
      <c r="N205"/>
      <c r="O205">
        <v>6</v>
      </c>
    </row>
    <row r="206" spans="3:15" ht="15.75" x14ac:dyDescent="0.3">
      <c r="C206" t="s">
        <v>125</v>
      </c>
      <c r="D206" t="s">
        <v>110</v>
      </c>
      <c r="E206" t="s">
        <v>2</v>
      </c>
      <c r="F206" t="s">
        <v>122</v>
      </c>
      <c r="G206" s="25">
        <v>0</v>
      </c>
      <c r="H206" s="25">
        <v>0</v>
      </c>
      <c r="I206" s="25">
        <v>0</v>
      </c>
      <c r="J206" s="25">
        <v>0</v>
      </c>
      <c r="K206"/>
      <c r="L206"/>
      <c r="M206"/>
      <c r="N206"/>
      <c r="O206">
        <v>6</v>
      </c>
    </row>
    <row r="207" spans="3:15" ht="15.75" x14ac:dyDescent="0.3">
      <c r="C207" t="s">
        <v>125</v>
      </c>
      <c r="D207" t="s">
        <v>110</v>
      </c>
      <c r="E207" t="s">
        <v>2</v>
      </c>
      <c r="F207" t="s">
        <v>123</v>
      </c>
      <c r="G207" s="25">
        <v>0</v>
      </c>
      <c r="H207" s="25">
        <v>0</v>
      </c>
      <c r="I207" s="25">
        <v>0</v>
      </c>
      <c r="J207" s="25">
        <v>0</v>
      </c>
      <c r="K207"/>
      <c r="L207"/>
      <c r="M207"/>
      <c r="N207"/>
      <c r="O207">
        <v>6</v>
      </c>
    </row>
    <row r="208" spans="3:15" ht="15.75" x14ac:dyDescent="0.3">
      <c r="C208" t="s">
        <v>125</v>
      </c>
      <c r="D208" t="s">
        <v>110</v>
      </c>
      <c r="E208" t="s">
        <v>2</v>
      </c>
      <c r="F208" t="s">
        <v>6</v>
      </c>
      <c r="G208" s="25">
        <v>0</v>
      </c>
      <c r="H208" s="25">
        <v>0</v>
      </c>
      <c r="I208" s="25">
        <v>0</v>
      </c>
      <c r="J208" s="25">
        <v>0</v>
      </c>
      <c r="K208"/>
      <c r="L208"/>
      <c r="M208"/>
      <c r="N208"/>
      <c r="O208">
        <v>6</v>
      </c>
    </row>
    <row r="209" spans="3:15" ht="15.75" x14ac:dyDescent="0.3">
      <c r="C209" t="s">
        <v>125</v>
      </c>
      <c r="D209" t="s">
        <v>110</v>
      </c>
      <c r="E209" t="s">
        <v>124</v>
      </c>
      <c r="F209" t="s">
        <v>112</v>
      </c>
      <c r="G209" s="25">
        <v>16325.8</v>
      </c>
      <c r="H209" s="25">
        <v>10976.65</v>
      </c>
      <c r="I209" s="25">
        <v>16133.96</v>
      </c>
      <c r="J209" s="25">
        <v>0</v>
      </c>
      <c r="K209"/>
      <c r="L209"/>
      <c r="M209"/>
      <c r="N209"/>
      <c r="O209">
        <v>6</v>
      </c>
    </row>
    <row r="210" spans="3:15" ht="15.75" x14ac:dyDescent="0.3">
      <c r="C210" t="s">
        <v>125</v>
      </c>
      <c r="D210" t="s">
        <v>168</v>
      </c>
      <c r="E210" t="s">
        <v>169</v>
      </c>
      <c r="F210" t="s">
        <v>112</v>
      </c>
      <c r="G210" s="25">
        <v>15696</v>
      </c>
      <c r="H210" s="25">
        <v>13900.41</v>
      </c>
      <c r="I210" s="25">
        <v>18729.8</v>
      </c>
      <c r="J210" s="25">
        <v>0</v>
      </c>
      <c r="K210"/>
      <c r="L210"/>
      <c r="M210"/>
      <c r="N210"/>
      <c r="O210">
        <v>6</v>
      </c>
    </row>
    <row r="211" spans="3:15" ht="15.75" x14ac:dyDescent="0.3">
      <c r="C211" t="s">
        <v>125</v>
      </c>
      <c r="D211" t="s">
        <v>110</v>
      </c>
      <c r="E211" t="s">
        <v>111</v>
      </c>
      <c r="F211" t="s">
        <v>112</v>
      </c>
      <c r="G211" s="25">
        <v>15124.82</v>
      </c>
      <c r="H211" s="25">
        <v>6613.97</v>
      </c>
      <c r="I211" s="25">
        <v>7737.52</v>
      </c>
      <c r="J211" s="25">
        <v>0</v>
      </c>
      <c r="K211"/>
      <c r="L211"/>
      <c r="M211"/>
      <c r="N211"/>
      <c r="O211">
        <v>6</v>
      </c>
    </row>
    <row r="212" spans="3:15" ht="15.75" x14ac:dyDescent="0.3">
      <c r="C212" t="s">
        <v>125</v>
      </c>
      <c r="D212" t="s">
        <v>110</v>
      </c>
      <c r="E212" t="s">
        <v>113</v>
      </c>
      <c r="F212" t="s">
        <v>1</v>
      </c>
      <c r="G212" s="25">
        <v>541</v>
      </c>
      <c r="H212" s="25">
        <v>164.5</v>
      </c>
      <c r="I212" s="25">
        <v>364.25</v>
      </c>
      <c r="J212" s="25">
        <v>0</v>
      </c>
      <c r="K212"/>
      <c r="L212"/>
      <c r="M212"/>
      <c r="N212"/>
      <c r="O212">
        <v>6</v>
      </c>
    </row>
    <row r="213" spans="3:15" ht="15.75" x14ac:dyDescent="0.3">
      <c r="C213" t="s">
        <v>125</v>
      </c>
      <c r="D213" t="s">
        <v>110</v>
      </c>
      <c r="E213" t="s">
        <v>113</v>
      </c>
      <c r="F213" t="s">
        <v>8</v>
      </c>
      <c r="G213" s="25">
        <v>0</v>
      </c>
      <c r="H213" s="25">
        <v>0</v>
      </c>
      <c r="I213" s="25">
        <v>0</v>
      </c>
      <c r="J213" s="25">
        <v>0</v>
      </c>
      <c r="K213"/>
      <c r="L213"/>
      <c r="M213"/>
      <c r="N213"/>
      <c r="O213">
        <v>6</v>
      </c>
    </row>
    <row r="214" spans="3:15" ht="15.75" x14ac:dyDescent="0.3">
      <c r="C214" t="s">
        <v>125</v>
      </c>
      <c r="D214" t="s">
        <v>110</v>
      </c>
      <c r="E214" t="s">
        <v>113</v>
      </c>
      <c r="F214" t="s">
        <v>9</v>
      </c>
      <c r="G214" s="25">
        <v>856.8</v>
      </c>
      <c r="H214" s="25">
        <v>159.6</v>
      </c>
      <c r="I214" s="25">
        <v>326.76</v>
      </c>
      <c r="J214" s="25">
        <v>0</v>
      </c>
      <c r="K214"/>
      <c r="L214"/>
      <c r="M214"/>
      <c r="N214"/>
      <c r="O214">
        <v>6</v>
      </c>
    </row>
    <row r="215" spans="3:15" ht="15.75" x14ac:dyDescent="0.3">
      <c r="C215" t="s">
        <v>125</v>
      </c>
      <c r="D215" t="s">
        <v>110</v>
      </c>
      <c r="E215" t="s">
        <v>113</v>
      </c>
      <c r="F215" t="s">
        <v>71</v>
      </c>
      <c r="G215" s="25">
        <v>0</v>
      </c>
      <c r="H215" s="25">
        <v>0</v>
      </c>
      <c r="I215" s="25">
        <v>0</v>
      </c>
      <c r="J215" s="25">
        <v>0</v>
      </c>
      <c r="K215"/>
      <c r="L215"/>
      <c r="M215"/>
      <c r="N215"/>
      <c r="O215">
        <v>6</v>
      </c>
    </row>
    <row r="216" spans="3:15" ht="15.75" x14ac:dyDescent="0.3">
      <c r="C216" t="s">
        <v>125</v>
      </c>
      <c r="D216" t="s">
        <v>110</v>
      </c>
      <c r="E216" t="s">
        <v>2</v>
      </c>
      <c r="F216" t="s">
        <v>114</v>
      </c>
      <c r="G216" s="25">
        <v>1150</v>
      </c>
      <c r="H216" s="25">
        <v>420</v>
      </c>
      <c r="I216" s="25">
        <v>855</v>
      </c>
      <c r="J216" s="25">
        <v>0</v>
      </c>
      <c r="K216"/>
      <c r="L216"/>
      <c r="M216"/>
      <c r="N216"/>
      <c r="O216">
        <v>6</v>
      </c>
    </row>
    <row r="217" spans="3:15" ht="15.75" x14ac:dyDescent="0.3">
      <c r="C217" t="s">
        <v>125</v>
      </c>
      <c r="D217" t="s">
        <v>110</v>
      </c>
      <c r="E217" t="s">
        <v>2</v>
      </c>
      <c r="F217" t="s">
        <v>115</v>
      </c>
      <c r="G217" s="25">
        <v>0</v>
      </c>
      <c r="H217" s="25">
        <v>0</v>
      </c>
      <c r="I217" s="25">
        <v>0</v>
      </c>
      <c r="J217" s="25">
        <v>0</v>
      </c>
      <c r="K217"/>
      <c r="L217"/>
      <c r="M217"/>
      <c r="N217"/>
      <c r="O217">
        <v>6</v>
      </c>
    </row>
    <row r="218" spans="3:15" ht="15.75" x14ac:dyDescent="0.3">
      <c r="C218" t="s">
        <v>125</v>
      </c>
      <c r="D218" t="s">
        <v>110</v>
      </c>
      <c r="E218" t="s">
        <v>2</v>
      </c>
      <c r="F218" t="s">
        <v>116</v>
      </c>
      <c r="G218" s="25">
        <v>0</v>
      </c>
      <c r="H218" s="25">
        <v>0</v>
      </c>
      <c r="I218" s="25">
        <v>0</v>
      </c>
      <c r="J218" s="25">
        <v>0</v>
      </c>
      <c r="K218"/>
      <c r="L218"/>
      <c r="M218"/>
      <c r="N218"/>
      <c r="O218">
        <v>6</v>
      </c>
    </row>
    <row r="219" spans="3:15" ht="15.75" x14ac:dyDescent="0.3">
      <c r="C219" t="s">
        <v>125</v>
      </c>
      <c r="D219" t="s">
        <v>110</v>
      </c>
      <c r="E219" t="s">
        <v>2</v>
      </c>
      <c r="F219" t="s">
        <v>117</v>
      </c>
      <c r="G219" s="25">
        <v>0</v>
      </c>
      <c r="H219" s="25">
        <v>0</v>
      </c>
      <c r="I219" s="25">
        <v>420</v>
      </c>
      <c r="J219" s="25">
        <v>0</v>
      </c>
      <c r="K219"/>
      <c r="L219"/>
      <c r="M219"/>
      <c r="N219"/>
      <c r="O219">
        <v>6</v>
      </c>
    </row>
    <row r="220" spans="3:15" ht="15.75" x14ac:dyDescent="0.3">
      <c r="C220" t="s">
        <v>125</v>
      </c>
      <c r="D220" t="s">
        <v>110</v>
      </c>
      <c r="E220" t="s">
        <v>2</v>
      </c>
      <c r="F220" t="s">
        <v>118</v>
      </c>
      <c r="G220" s="25">
        <v>0</v>
      </c>
      <c r="H220" s="25">
        <v>0</v>
      </c>
      <c r="I220" s="25">
        <v>0</v>
      </c>
      <c r="J220" s="25">
        <v>0</v>
      </c>
      <c r="K220"/>
      <c r="L220"/>
      <c r="M220"/>
      <c r="N220"/>
      <c r="O220">
        <v>6</v>
      </c>
    </row>
    <row r="221" spans="3:15" ht="15.75" x14ac:dyDescent="0.3">
      <c r="C221" t="s">
        <v>125</v>
      </c>
      <c r="D221" t="s">
        <v>110</v>
      </c>
      <c r="E221" t="s">
        <v>2</v>
      </c>
      <c r="F221" t="s">
        <v>119</v>
      </c>
      <c r="G221" s="25">
        <v>0</v>
      </c>
      <c r="H221" s="25">
        <v>0</v>
      </c>
      <c r="I221" s="25">
        <v>0</v>
      </c>
      <c r="J221" s="25">
        <v>0</v>
      </c>
      <c r="K221"/>
      <c r="L221"/>
      <c r="M221"/>
      <c r="N221"/>
      <c r="O221">
        <v>6</v>
      </c>
    </row>
    <row r="222" spans="3:15" ht="15.75" x14ac:dyDescent="0.3">
      <c r="C222" t="s">
        <v>125</v>
      </c>
      <c r="D222" t="s">
        <v>110</v>
      </c>
      <c r="E222" t="s">
        <v>2</v>
      </c>
      <c r="F222" t="s">
        <v>120</v>
      </c>
      <c r="G222" s="25">
        <v>0</v>
      </c>
      <c r="H222" s="25">
        <v>0</v>
      </c>
      <c r="I222" s="25">
        <v>0</v>
      </c>
      <c r="J222" s="25">
        <v>0</v>
      </c>
      <c r="K222"/>
      <c r="L222"/>
      <c r="M222"/>
      <c r="N222"/>
      <c r="O222">
        <v>6</v>
      </c>
    </row>
    <row r="223" spans="3:15" ht="15.75" x14ac:dyDescent="0.3">
      <c r="C223" t="s">
        <v>125</v>
      </c>
      <c r="D223" t="s">
        <v>110</v>
      </c>
      <c r="E223" t="s">
        <v>2</v>
      </c>
      <c r="F223" t="s">
        <v>121</v>
      </c>
      <c r="G223" s="25">
        <v>0</v>
      </c>
      <c r="H223" s="25">
        <v>0</v>
      </c>
      <c r="I223" s="25">
        <v>0</v>
      </c>
      <c r="J223" s="25">
        <v>0</v>
      </c>
      <c r="K223"/>
      <c r="L223"/>
      <c r="M223"/>
      <c r="N223"/>
      <c r="O223">
        <v>6</v>
      </c>
    </row>
    <row r="224" spans="3:15" ht="15.75" x14ac:dyDescent="0.3">
      <c r="C224" t="s">
        <v>125</v>
      </c>
      <c r="D224" t="s">
        <v>110</v>
      </c>
      <c r="E224" t="s">
        <v>2</v>
      </c>
      <c r="F224" t="s">
        <v>122</v>
      </c>
      <c r="G224" s="25">
        <v>0</v>
      </c>
      <c r="H224" s="25">
        <v>0</v>
      </c>
      <c r="I224" s="25">
        <v>0</v>
      </c>
      <c r="J224" s="25">
        <v>0</v>
      </c>
      <c r="K224"/>
      <c r="L224"/>
      <c r="M224"/>
      <c r="N224"/>
      <c r="O224">
        <v>6</v>
      </c>
    </row>
    <row r="225" spans="3:15" ht="15.75" x14ac:dyDescent="0.3">
      <c r="C225" t="s">
        <v>125</v>
      </c>
      <c r="D225" t="s">
        <v>110</v>
      </c>
      <c r="E225" t="s">
        <v>2</v>
      </c>
      <c r="F225" t="s">
        <v>123</v>
      </c>
      <c r="G225" s="25">
        <v>0</v>
      </c>
      <c r="H225" s="25">
        <v>0</v>
      </c>
      <c r="I225" s="25">
        <v>0</v>
      </c>
      <c r="J225" s="25">
        <v>0</v>
      </c>
      <c r="K225"/>
      <c r="L225"/>
      <c r="M225"/>
      <c r="N225"/>
      <c r="O225">
        <v>6</v>
      </c>
    </row>
    <row r="226" spans="3:15" ht="15.75" x14ac:dyDescent="0.3">
      <c r="C226" t="s">
        <v>125</v>
      </c>
      <c r="D226" t="s">
        <v>110</v>
      </c>
      <c r="E226" t="s">
        <v>2</v>
      </c>
      <c r="F226" t="s">
        <v>6</v>
      </c>
      <c r="G226" s="25">
        <v>0</v>
      </c>
      <c r="H226" s="25">
        <v>0</v>
      </c>
      <c r="I226" s="25">
        <v>0</v>
      </c>
      <c r="J226" s="25">
        <v>0</v>
      </c>
      <c r="K226"/>
      <c r="L226"/>
      <c r="M226"/>
      <c r="N226"/>
      <c r="O226">
        <v>6</v>
      </c>
    </row>
    <row r="227" spans="3:15" ht="15.75" x14ac:dyDescent="0.3">
      <c r="C227" t="s">
        <v>125</v>
      </c>
      <c r="D227" t="s">
        <v>110</v>
      </c>
      <c r="E227" t="s">
        <v>124</v>
      </c>
      <c r="F227" t="s">
        <v>112</v>
      </c>
      <c r="G227" s="25">
        <v>17672.62</v>
      </c>
      <c r="H227" s="25">
        <v>7358.07</v>
      </c>
      <c r="I227" s="25">
        <v>9703.5300000000007</v>
      </c>
      <c r="J227" s="25">
        <v>0</v>
      </c>
      <c r="K227"/>
      <c r="L227"/>
      <c r="M227"/>
      <c r="N227"/>
      <c r="O227">
        <v>6</v>
      </c>
    </row>
    <row r="228" spans="3:15" ht="15.75" x14ac:dyDescent="0.3">
      <c r="C228" t="s">
        <v>125</v>
      </c>
      <c r="D228" t="s">
        <v>168</v>
      </c>
      <c r="E228" t="s">
        <v>169</v>
      </c>
      <c r="F228" t="s">
        <v>112</v>
      </c>
      <c r="G228" s="25">
        <v>11810.86</v>
      </c>
      <c r="H228" s="25">
        <v>13164.21</v>
      </c>
      <c r="I228" s="25">
        <v>14531.65</v>
      </c>
      <c r="J228" s="25">
        <v>0</v>
      </c>
      <c r="K228"/>
      <c r="L228"/>
      <c r="M228"/>
      <c r="N228"/>
      <c r="O228">
        <v>6</v>
      </c>
    </row>
  </sheetData>
  <sortState xmlns:xlrd2="http://schemas.microsoft.com/office/spreadsheetml/2017/richdata2" ref="A20:B86">
    <sortCondition ref="B20:B8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Actual_Costs</vt:lpstr>
      <vt:lpstr>ReportInfo</vt:lpstr>
      <vt:lpstr>LookupData</vt:lpstr>
      <vt:lpstr>Actual_Costs!Print_Area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Young</dc:creator>
  <cp:lastModifiedBy>Griffin Kolchakian</cp:lastModifiedBy>
  <cp:lastPrinted>2023-11-15T15:12:15Z</cp:lastPrinted>
  <dcterms:created xsi:type="dcterms:W3CDTF">2016-03-09T19:14:21Z</dcterms:created>
  <dcterms:modified xsi:type="dcterms:W3CDTF">2023-11-15T15:13:45Z</dcterms:modified>
</cp:coreProperties>
</file>