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R:\!CFY2324\Forms &amp; Instructions\6 Standard\Quarterly\"/>
    </mc:Choice>
  </mc:AlternateContent>
  <xr:revisionPtr revIDLastSave="0" documentId="13_ncr:1_{55D5A8F1-CF31-43E3-BD58-6EA856C72001}" xr6:coauthVersionLast="47" xr6:coauthVersionMax="47" xr10:uidLastSave="{00000000-0000-0000-0000-000000000000}"/>
  <bookViews>
    <workbookView xWindow="28680" yWindow="-120" windowWidth="29040" windowHeight="15840" xr2:uid="{D1F0E4BE-6E51-4384-A818-641C9BB0D94C}"/>
  </bookViews>
  <sheets>
    <sheet name="Qtr 1 Oct-Dec" sheetId="1" r:id="rId1"/>
    <sheet name="Qtr 2 Jan-Mar" sheetId="7" r:id="rId2"/>
    <sheet name="Qtr 3 Apr-Jun" sheetId="8" r:id="rId3"/>
    <sheet name="Qtr 4 Jul-Sep" sheetId="9" r:id="rId4"/>
    <sheet name="Annual Summary" sheetId="10" r:id="rId5"/>
    <sheet name="LookupData" sheetId="5" state="hidden" r:id="rId6"/>
    <sheet name="ReportInfo" sheetId="6" state="hidden" r:id="rId7"/>
  </sheets>
  <externalReferences>
    <externalReference r:id="rId8"/>
  </externalReferences>
  <definedNames>
    <definedName name="_xlnm.Print_Area" localSheetId="4">'Annual Summary'!$A$1:$J$27</definedName>
    <definedName name="_xlnm.Print_Area" localSheetId="0">'Qtr 1 Oct-Dec'!$A$1:$R$66</definedName>
    <definedName name="_xlnm.Print_Area" localSheetId="1">'Qtr 2 Jan-Mar'!$A$1:$R$66</definedName>
    <definedName name="_xlnm.Print_Area" localSheetId="2">'Qtr 3 Apr-Jun'!$A$1:$R$66</definedName>
    <definedName name="_xlnm.Print_Area" localSheetId="3">'Qtr 4 Jul-Sep'!$A$1:$R$66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9" i="10" l="1"/>
  <c r="D5" i="10"/>
  <c r="D6" i="10"/>
  <c r="H14" i="10"/>
  <c r="H12" i="10"/>
  <c r="H10" i="10"/>
  <c r="G14" i="10"/>
  <c r="G12" i="10"/>
  <c r="G10" i="10"/>
  <c r="K55" i="9"/>
  <c r="K56" i="9"/>
  <c r="K57" i="9"/>
  <c r="K58" i="9"/>
  <c r="K59" i="9"/>
  <c r="A55" i="9"/>
  <c r="A56" i="9"/>
  <c r="A57" i="9"/>
  <c r="A58" i="9"/>
  <c r="A59" i="9"/>
  <c r="K40" i="9"/>
  <c r="K41" i="9"/>
  <c r="K42" i="9"/>
  <c r="K43" i="9"/>
  <c r="K44" i="9"/>
  <c r="A40" i="9"/>
  <c r="A41" i="9"/>
  <c r="A42" i="9"/>
  <c r="A43" i="9"/>
  <c r="A4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Q60" i="9"/>
  <c r="H60" i="9"/>
  <c r="F60" i="9"/>
  <c r="Q45" i="9"/>
  <c r="H45" i="9"/>
  <c r="F45" i="9"/>
  <c r="Q30" i="9"/>
  <c r="G30" i="9"/>
  <c r="D6" i="9"/>
  <c r="O5" i="9"/>
  <c r="D5" i="9"/>
  <c r="D4" i="9"/>
  <c r="A2" i="9"/>
  <c r="K55" i="8"/>
  <c r="K56" i="8"/>
  <c r="K57" i="8"/>
  <c r="K58" i="8"/>
  <c r="K59" i="8"/>
  <c r="A55" i="8"/>
  <c r="A56" i="8"/>
  <c r="A57" i="8"/>
  <c r="A58" i="8"/>
  <c r="A59" i="8"/>
  <c r="K40" i="8"/>
  <c r="K41" i="8"/>
  <c r="K42" i="8"/>
  <c r="K43" i="8"/>
  <c r="K44" i="8"/>
  <c r="A40" i="8"/>
  <c r="A41" i="8"/>
  <c r="A42" i="8"/>
  <c r="A43" i="8"/>
  <c r="A4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Q60" i="8"/>
  <c r="H60" i="8"/>
  <c r="F60" i="8"/>
  <c r="Q45" i="8"/>
  <c r="H45" i="8"/>
  <c r="F45" i="8"/>
  <c r="Q30" i="8"/>
  <c r="G30" i="8"/>
  <c r="D6" i="8"/>
  <c r="O5" i="8"/>
  <c r="D5" i="8"/>
  <c r="D4" i="8"/>
  <c r="A2" i="8"/>
  <c r="F14" i="10"/>
  <c r="F12" i="10"/>
  <c r="F10" i="10"/>
  <c r="K55" i="7"/>
  <c r="K56" i="7"/>
  <c r="K57" i="7"/>
  <c r="K58" i="7"/>
  <c r="K59" i="7"/>
  <c r="A55" i="7"/>
  <c r="A56" i="7"/>
  <c r="A57" i="7"/>
  <c r="A58" i="7"/>
  <c r="A59" i="7"/>
  <c r="K40" i="7"/>
  <c r="K41" i="7"/>
  <c r="K42" i="7"/>
  <c r="K43" i="7"/>
  <c r="K44" i="7"/>
  <c r="A40" i="7"/>
  <c r="A41" i="7"/>
  <c r="A42" i="7"/>
  <c r="A43" i="7"/>
  <c r="A4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D6" i="7"/>
  <c r="D5" i="7"/>
  <c r="O5" i="7"/>
  <c r="D4" i="7"/>
  <c r="Q60" i="7"/>
  <c r="H60" i="7"/>
  <c r="F60" i="7"/>
  <c r="Q45" i="7"/>
  <c r="H45" i="7"/>
  <c r="F45" i="7"/>
  <c r="Q30" i="7"/>
  <c r="G30" i="7"/>
  <c r="A2" i="7"/>
  <c r="E14" i="10"/>
  <c r="E12" i="10"/>
  <c r="E10" i="10"/>
  <c r="G32" i="9" l="1"/>
  <c r="G62" i="9"/>
  <c r="H21" i="10" s="1"/>
  <c r="G47" i="9"/>
  <c r="H19" i="10" s="1"/>
  <c r="G62" i="8"/>
  <c r="G21" i="10" s="1"/>
  <c r="G47" i="8"/>
  <c r="G19" i="10" s="1"/>
  <c r="G47" i="7"/>
  <c r="F19" i="10" s="1"/>
  <c r="G32" i="7"/>
  <c r="F17" i="10" s="1"/>
  <c r="G32" i="8"/>
  <c r="I10" i="10"/>
  <c r="I12" i="10"/>
  <c r="I14" i="10"/>
  <c r="G62" i="7"/>
  <c r="F21" i="10" s="1"/>
  <c r="G17" i="10" l="1"/>
  <c r="H17" i="10"/>
  <c r="I15" i="10"/>
  <c r="F101" i="6" l="1"/>
  <c r="F100" i="6"/>
  <c r="F99" i="6"/>
  <c r="F98" i="6"/>
  <c r="D99" i="6"/>
  <c r="D100" i="6"/>
  <c r="D101" i="6"/>
  <c r="D98" i="6"/>
  <c r="B99" i="6"/>
  <c r="B100" i="6"/>
  <c r="B101" i="6"/>
  <c r="B98" i="6"/>
  <c r="B90" i="6"/>
  <c r="B91" i="6"/>
  <c r="B92" i="6"/>
  <c r="B93" i="6"/>
  <c r="B94" i="6"/>
  <c r="B95" i="6"/>
  <c r="B96" i="6"/>
  <c r="T97" i="6"/>
  <c r="S97" i="6"/>
  <c r="R97" i="6"/>
  <c r="Q97" i="6"/>
  <c r="P97" i="6"/>
  <c r="O97" i="6"/>
  <c r="N97" i="6"/>
  <c r="M97" i="6"/>
  <c r="L97" i="6"/>
  <c r="K97" i="6"/>
  <c r="J97" i="6"/>
  <c r="I97" i="6"/>
  <c r="H97" i="6"/>
  <c r="G97" i="6"/>
  <c r="F97" i="6"/>
  <c r="E97" i="6"/>
  <c r="D97" i="6"/>
  <c r="C97" i="6"/>
  <c r="B97" i="6"/>
  <c r="A97" i="6"/>
  <c r="I5" i="10"/>
  <c r="D4" i="10"/>
  <c r="A2" i="10"/>
  <c r="B5" i="6"/>
  <c r="I52" i="6"/>
  <c r="I51" i="6"/>
  <c r="I50" i="6"/>
  <c r="I49" i="6"/>
  <c r="I48" i="6"/>
  <c r="I47" i="6"/>
  <c r="I46" i="6"/>
  <c r="I45" i="6"/>
  <c r="I44" i="6"/>
  <c r="I43" i="6"/>
  <c r="I42" i="6"/>
  <c r="I41" i="6"/>
  <c r="I40" i="6"/>
  <c r="I39" i="6"/>
  <c r="I38" i="6"/>
  <c r="H52" i="6"/>
  <c r="H51" i="6"/>
  <c r="H50" i="6"/>
  <c r="H49" i="6"/>
  <c r="H48" i="6"/>
  <c r="H47" i="6"/>
  <c r="H46" i="6"/>
  <c r="H45" i="6"/>
  <c r="H44" i="6"/>
  <c r="H43" i="6"/>
  <c r="H42" i="6"/>
  <c r="H41" i="6"/>
  <c r="H40" i="6"/>
  <c r="H39" i="6"/>
  <c r="H38" i="6"/>
  <c r="G52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I94" i="6"/>
  <c r="I93" i="6"/>
  <c r="I92" i="6"/>
  <c r="I91" i="6"/>
  <c r="I90" i="6"/>
  <c r="I88" i="6"/>
  <c r="I87" i="6"/>
  <c r="I86" i="6"/>
  <c r="I85" i="6"/>
  <c r="I84" i="6"/>
  <c r="I82" i="6"/>
  <c r="I81" i="6"/>
  <c r="I80" i="6"/>
  <c r="I79" i="6"/>
  <c r="I78" i="6"/>
  <c r="I77" i="6"/>
  <c r="I73" i="6"/>
  <c r="I72" i="6"/>
  <c r="I71" i="6"/>
  <c r="I70" i="6"/>
  <c r="I69" i="6"/>
  <c r="I67" i="6"/>
  <c r="I66" i="6"/>
  <c r="I65" i="6"/>
  <c r="I64" i="6"/>
  <c r="I63" i="6"/>
  <c r="I61" i="6"/>
  <c r="I60" i="6"/>
  <c r="I59" i="6"/>
  <c r="I58" i="6"/>
  <c r="I57" i="6"/>
  <c r="I56" i="6"/>
  <c r="I21" i="6"/>
  <c r="H94" i="6"/>
  <c r="H93" i="6"/>
  <c r="H92" i="6"/>
  <c r="H91" i="6"/>
  <c r="H90" i="6"/>
  <c r="H88" i="6"/>
  <c r="H87" i="6"/>
  <c r="H86" i="6"/>
  <c r="H85" i="6"/>
  <c r="H84" i="6"/>
  <c r="H82" i="6"/>
  <c r="H81" i="6"/>
  <c r="H80" i="6"/>
  <c r="H79" i="6"/>
  <c r="H78" i="6"/>
  <c r="H77" i="6"/>
  <c r="H73" i="6"/>
  <c r="H72" i="6"/>
  <c r="H71" i="6"/>
  <c r="H70" i="6"/>
  <c r="H69" i="6"/>
  <c r="H67" i="6"/>
  <c r="H66" i="6"/>
  <c r="H65" i="6"/>
  <c r="H64" i="6"/>
  <c r="H63" i="6"/>
  <c r="H61" i="6"/>
  <c r="H60" i="6"/>
  <c r="H59" i="6"/>
  <c r="H58" i="6"/>
  <c r="H57" i="6"/>
  <c r="H56" i="6"/>
  <c r="H21" i="6"/>
  <c r="G94" i="6"/>
  <c r="G93" i="6"/>
  <c r="G92" i="6"/>
  <c r="G91" i="6"/>
  <c r="G90" i="6"/>
  <c r="G88" i="6"/>
  <c r="G87" i="6"/>
  <c r="G86" i="6"/>
  <c r="G85" i="6"/>
  <c r="G84" i="6"/>
  <c r="G82" i="6"/>
  <c r="G81" i="6"/>
  <c r="G80" i="6"/>
  <c r="G79" i="6"/>
  <c r="G78" i="6"/>
  <c r="G77" i="6"/>
  <c r="G73" i="6"/>
  <c r="G72" i="6"/>
  <c r="G71" i="6"/>
  <c r="G70" i="6"/>
  <c r="G69" i="6"/>
  <c r="G67" i="6"/>
  <c r="G66" i="6"/>
  <c r="G65" i="6"/>
  <c r="G64" i="6"/>
  <c r="G63" i="6"/>
  <c r="G61" i="6"/>
  <c r="G60" i="6"/>
  <c r="G59" i="6"/>
  <c r="G58" i="6"/>
  <c r="G57" i="6"/>
  <c r="G56" i="6"/>
  <c r="G21" i="6"/>
  <c r="F78" i="6"/>
  <c r="F94" i="6"/>
  <c r="F93" i="6"/>
  <c r="F92" i="6"/>
  <c r="F91" i="6"/>
  <c r="F90" i="6"/>
  <c r="F88" i="6"/>
  <c r="F87" i="6"/>
  <c r="F86" i="6"/>
  <c r="F85" i="6"/>
  <c r="F84" i="6"/>
  <c r="F82" i="6"/>
  <c r="F81" i="6"/>
  <c r="F80" i="6"/>
  <c r="F79" i="6"/>
  <c r="D75" i="6"/>
  <c r="E94" i="6"/>
  <c r="E93" i="6"/>
  <c r="E92" i="6"/>
  <c r="E91" i="6"/>
  <c r="E90" i="6"/>
  <c r="E95" i="6"/>
  <c r="E57" i="6"/>
  <c r="E88" i="6"/>
  <c r="E87" i="6"/>
  <c r="E86" i="6"/>
  <c r="E85" i="6"/>
  <c r="E84" i="6"/>
  <c r="E82" i="6"/>
  <c r="E81" i="6"/>
  <c r="E80" i="6"/>
  <c r="E79" i="6"/>
  <c r="E78" i="6"/>
  <c r="E89" i="6"/>
  <c r="E83" i="6"/>
  <c r="E62" i="6"/>
  <c r="D96" i="6"/>
  <c r="D91" i="6"/>
  <c r="D92" i="6"/>
  <c r="D93" i="6"/>
  <c r="D94" i="6"/>
  <c r="D95" i="6"/>
  <c r="D90" i="6"/>
  <c r="D69" i="6"/>
  <c r="D85" i="6"/>
  <c r="D86" i="6"/>
  <c r="D87" i="6"/>
  <c r="D88" i="6"/>
  <c r="D89" i="6"/>
  <c r="D84" i="6"/>
  <c r="D63" i="6"/>
  <c r="D79" i="6"/>
  <c r="D80" i="6"/>
  <c r="D81" i="6"/>
  <c r="D82" i="6"/>
  <c r="D83" i="6"/>
  <c r="D78" i="6"/>
  <c r="D57" i="6"/>
  <c r="C96" i="6"/>
  <c r="F77" i="6"/>
  <c r="F56" i="6"/>
  <c r="D77" i="6"/>
  <c r="C77" i="6"/>
  <c r="C91" i="6"/>
  <c r="C92" i="6"/>
  <c r="C93" i="6"/>
  <c r="C94" i="6"/>
  <c r="C95" i="6"/>
  <c r="C90" i="6"/>
  <c r="C79" i="6"/>
  <c r="C80" i="6"/>
  <c r="C81" i="6"/>
  <c r="C82" i="6"/>
  <c r="C83" i="6"/>
  <c r="C84" i="6"/>
  <c r="C85" i="6"/>
  <c r="C86" i="6"/>
  <c r="C87" i="6"/>
  <c r="C88" i="6"/>
  <c r="C89" i="6"/>
  <c r="C78" i="6"/>
  <c r="C69" i="6"/>
  <c r="C70" i="6"/>
  <c r="C71" i="6"/>
  <c r="C72" i="6"/>
  <c r="C73" i="6"/>
  <c r="T76" i="6"/>
  <c r="S76" i="6"/>
  <c r="R76" i="6"/>
  <c r="Q76" i="6"/>
  <c r="P76" i="6"/>
  <c r="O76" i="6"/>
  <c r="N76" i="6"/>
  <c r="M76" i="6"/>
  <c r="L76" i="6"/>
  <c r="K76" i="6"/>
  <c r="J76" i="6"/>
  <c r="I76" i="6"/>
  <c r="H76" i="6"/>
  <c r="G76" i="6"/>
  <c r="F76" i="6"/>
  <c r="E76" i="6"/>
  <c r="D76" i="6"/>
  <c r="C76" i="6"/>
  <c r="B76" i="6"/>
  <c r="A76" i="6"/>
  <c r="T55" i="6"/>
  <c r="S55" i="6"/>
  <c r="R55" i="6"/>
  <c r="Q55" i="6"/>
  <c r="P55" i="6"/>
  <c r="O55" i="6"/>
  <c r="N55" i="6"/>
  <c r="M55" i="6"/>
  <c r="L55" i="6"/>
  <c r="K55" i="6"/>
  <c r="J55" i="6"/>
  <c r="I55" i="6"/>
  <c r="H55" i="6"/>
  <c r="G55" i="6"/>
  <c r="F55" i="6"/>
  <c r="E55" i="6"/>
  <c r="D55" i="6"/>
  <c r="C55" i="6"/>
  <c r="B55" i="6"/>
  <c r="A55" i="6"/>
  <c r="D54" i="6"/>
  <c r="E74" i="6"/>
  <c r="E68" i="6"/>
  <c r="D74" i="6"/>
  <c r="C68" i="6"/>
  <c r="D68" i="6"/>
  <c r="C62" i="6"/>
  <c r="D62" i="6"/>
  <c r="E53" i="6"/>
  <c r="E37" i="6"/>
  <c r="D53" i="6"/>
  <c r="D37" i="6"/>
  <c r="C53" i="6"/>
  <c r="C54" i="6"/>
  <c r="C37" i="6"/>
  <c r="E73" i="6"/>
  <c r="E72" i="6"/>
  <c r="E71" i="6"/>
  <c r="E70" i="6"/>
  <c r="E69" i="6"/>
  <c r="F73" i="6"/>
  <c r="F72" i="6"/>
  <c r="F71" i="6"/>
  <c r="F70" i="6"/>
  <c r="F69" i="6"/>
  <c r="D21" i="6"/>
  <c r="D56" i="6"/>
  <c r="E67" i="6"/>
  <c r="E66" i="6"/>
  <c r="E65" i="6"/>
  <c r="E64" i="6"/>
  <c r="E63" i="6"/>
  <c r="E61" i="6"/>
  <c r="E60" i="6"/>
  <c r="E59" i="6"/>
  <c r="E58" i="6"/>
  <c r="F67" i="6"/>
  <c r="F66" i="6"/>
  <c r="F65" i="6"/>
  <c r="F64" i="6"/>
  <c r="F63" i="6"/>
  <c r="F61" i="6"/>
  <c r="F60" i="6"/>
  <c r="F59" i="6"/>
  <c r="F58" i="6"/>
  <c r="F57" i="6"/>
  <c r="D64" i="6"/>
  <c r="D65" i="6"/>
  <c r="D66" i="6"/>
  <c r="D67" i="6"/>
  <c r="D58" i="6"/>
  <c r="D59" i="6"/>
  <c r="D60" i="6"/>
  <c r="D61" i="6"/>
  <c r="B21" i="6"/>
  <c r="B74" i="6" s="1"/>
  <c r="I95" i="6"/>
  <c r="I89" i="6"/>
  <c r="I83" i="6"/>
  <c r="I74" i="6"/>
  <c r="I68" i="6"/>
  <c r="I53" i="6"/>
  <c r="E101" i="6"/>
  <c r="H95" i="6"/>
  <c r="H89" i="6"/>
  <c r="H74" i="6"/>
  <c r="H68" i="6"/>
  <c r="H62" i="6"/>
  <c r="H53" i="6"/>
  <c r="E100" i="6"/>
  <c r="E98" i="6"/>
  <c r="E99" i="6"/>
  <c r="G95" i="6"/>
  <c r="G89" i="6"/>
  <c r="G74" i="6"/>
  <c r="G68" i="6"/>
  <c r="G53" i="6"/>
  <c r="A2" i="1"/>
  <c r="C75" i="6"/>
  <c r="D70" i="6"/>
  <c r="D71" i="6"/>
  <c r="D72" i="6"/>
  <c r="D73" i="6"/>
  <c r="C58" i="6"/>
  <c r="C59" i="6"/>
  <c r="C60" i="6"/>
  <c r="C61" i="6"/>
  <c r="C63" i="6"/>
  <c r="C64" i="6"/>
  <c r="C65" i="6"/>
  <c r="C66" i="6"/>
  <c r="C67" i="6"/>
  <c r="C74" i="6"/>
  <c r="C57" i="6"/>
  <c r="C56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D38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F21" i="6"/>
  <c r="I96" i="6" l="1"/>
  <c r="I75" i="6"/>
  <c r="I62" i="6"/>
  <c r="I54" i="6"/>
  <c r="I37" i="6"/>
  <c r="H96" i="6"/>
  <c r="H83" i="6"/>
  <c r="H75" i="6"/>
  <c r="H54" i="6"/>
  <c r="H37" i="6"/>
  <c r="G96" i="6"/>
  <c r="G83" i="6"/>
  <c r="G75" i="6"/>
  <c r="G62" i="6"/>
  <c r="G54" i="6"/>
  <c r="G37" i="6"/>
  <c r="B39" i="6"/>
  <c r="B56" i="6"/>
  <c r="B73" i="6"/>
  <c r="B22" i="6"/>
  <c r="B88" i="6"/>
  <c r="B71" i="6"/>
  <c r="B87" i="6"/>
  <c r="B50" i="6"/>
  <c r="B33" i="6"/>
  <c r="B85" i="6"/>
  <c r="B67" i="6"/>
  <c r="B49" i="6"/>
  <c r="B32" i="6"/>
  <c r="B84" i="6"/>
  <c r="B66" i="6"/>
  <c r="B38" i="6"/>
  <c r="B48" i="6"/>
  <c r="B31" i="6"/>
  <c r="B83" i="6"/>
  <c r="B65" i="6"/>
  <c r="B86" i="6"/>
  <c r="B69" i="6"/>
  <c r="B47" i="6"/>
  <c r="B30" i="6"/>
  <c r="B82" i="6"/>
  <c r="B64" i="6"/>
  <c r="B62" i="6"/>
  <c r="B89" i="6"/>
  <c r="B46" i="6"/>
  <c r="B29" i="6"/>
  <c r="B81" i="6"/>
  <c r="B63" i="6"/>
  <c r="B37" i="6"/>
  <c r="B35" i="6"/>
  <c r="B34" i="6"/>
  <c r="B45" i="6"/>
  <c r="B28" i="6"/>
  <c r="B80" i="6"/>
  <c r="B61" i="6"/>
  <c r="B54" i="6"/>
  <c r="B70" i="6"/>
  <c r="B51" i="6"/>
  <c r="B44" i="6"/>
  <c r="B27" i="6"/>
  <c r="B79" i="6"/>
  <c r="B60" i="6"/>
  <c r="B53" i="6"/>
  <c r="B72" i="6"/>
  <c r="B36" i="6"/>
  <c r="B43" i="6"/>
  <c r="B26" i="6"/>
  <c r="B78" i="6"/>
  <c r="B59" i="6"/>
  <c r="B68" i="6"/>
  <c r="B42" i="6"/>
  <c r="B25" i="6"/>
  <c r="B77" i="6"/>
  <c r="B58" i="6"/>
  <c r="B41" i="6"/>
  <c r="B24" i="6"/>
  <c r="B75" i="6"/>
  <c r="B57" i="6"/>
  <c r="B52" i="6"/>
  <c r="B40" i="6"/>
  <c r="B23" i="6"/>
  <c r="D9" i="6"/>
  <c r="C9" i="6"/>
  <c r="B9" i="6"/>
  <c r="B11" i="6" s="1"/>
  <c r="B8" i="6"/>
  <c r="B7" i="6"/>
  <c r="E1" i="6"/>
  <c r="A21" i="6" s="1"/>
  <c r="E75" i="5"/>
  <c r="E74" i="5"/>
  <c r="E73" i="5"/>
  <c r="E72" i="5"/>
  <c r="A98" i="6" l="1"/>
  <c r="A100" i="6"/>
  <c r="A101" i="6"/>
  <c r="A99" i="6"/>
  <c r="A68" i="6"/>
  <c r="A62" i="6"/>
  <c r="A54" i="6"/>
  <c r="A53" i="6"/>
  <c r="A37" i="6"/>
  <c r="B10" i="6"/>
  <c r="A85" i="6"/>
  <c r="A27" i="6" l="1"/>
  <c r="A49" i="6"/>
  <c r="A79" i="6"/>
  <c r="A71" i="6"/>
  <c r="A56" i="6"/>
  <c r="A86" i="6"/>
  <c r="A23" i="6"/>
  <c r="A48" i="6"/>
  <c r="A46" i="6"/>
  <c r="A42" i="6"/>
  <c r="A44" i="6"/>
  <c r="A78" i="6"/>
  <c r="A67" i="6"/>
  <c r="A47" i="6"/>
  <c r="A69" i="6"/>
  <c r="A60" i="6"/>
  <c r="A43" i="6"/>
  <c r="A83" i="6"/>
  <c r="A72" i="6"/>
  <c r="A58" i="6"/>
  <c r="A30" i="6"/>
  <c r="A92" i="6"/>
  <c r="A26" i="6"/>
  <c r="A91" i="6"/>
  <c r="A25" i="6"/>
  <c r="A77" i="6"/>
  <c r="A63" i="6"/>
  <c r="A75" i="6"/>
  <c r="A96" i="6"/>
  <c r="A40" i="6"/>
  <c r="A70" i="6"/>
  <c r="A31" i="6"/>
  <c r="A84" i="6"/>
  <c r="A64" i="6"/>
  <c r="A89" i="6"/>
  <c r="A51" i="6"/>
  <c r="A45" i="6"/>
  <c r="A57" i="6"/>
  <c r="A61" i="6"/>
  <c r="A38" i="6"/>
  <c r="A94" i="6"/>
  <c r="A59" i="6"/>
  <c r="A90" i="6"/>
  <c r="A95" i="6"/>
  <c r="A73" i="6"/>
  <c r="A35" i="6"/>
  <c r="A34" i="6"/>
  <c r="A32" i="6"/>
  <c r="A74" i="6"/>
  <c r="A41" i="6"/>
  <c r="A50" i="6"/>
  <c r="A65" i="6"/>
  <c r="A22" i="6"/>
  <c r="A28" i="6"/>
  <c r="A36" i="6"/>
  <c r="A81" i="6"/>
  <c r="A24" i="6"/>
  <c r="A29" i="6"/>
  <c r="A80" i="6"/>
  <c r="A66" i="6"/>
  <c r="A93" i="6"/>
  <c r="A52" i="6"/>
  <c r="A87" i="6"/>
  <c r="A39" i="6"/>
  <c r="A82" i="6"/>
  <c r="A88" i="6"/>
  <c r="A33" i="6"/>
  <c r="Q60" i="1" l="1"/>
  <c r="F95" i="6" s="1"/>
  <c r="H60" i="1"/>
  <c r="F89" i="6" s="1"/>
  <c r="F60" i="1"/>
  <c r="F83" i="6" s="1"/>
  <c r="H45" i="1"/>
  <c r="F68" i="6" s="1"/>
  <c r="F45" i="1"/>
  <c r="Q45" i="1"/>
  <c r="F74" i="6" s="1"/>
  <c r="Q30" i="1"/>
  <c r="F53" i="6" s="1"/>
  <c r="G30" i="1"/>
  <c r="F62" i="6" l="1"/>
  <c r="G47" i="1"/>
  <c r="E19" i="10" s="1"/>
  <c r="I19" i="10" s="1"/>
  <c r="F37" i="6"/>
  <c r="G32" i="1"/>
  <c r="E17" i="10" s="1"/>
  <c r="I17" i="10" s="1"/>
  <c r="G62" i="1"/>
  <c r="E21" i="10" s="1"/>
  <c r="I21" i="10" s="1"/>
  <c r="I22" i="10" l="1"/>
  <c r="F54" i="6"/>
  <c r="F75" i="6"/>
  <c r="F96" i="6"/>
</calcChain>
</file>

<file path=xl/sharedStrings.xml><?xml version="1.0" encoding="utf-8"?>
<sst xmlns="http://schemas.openxmlformats.org/spreadsheetml/2006/main" count="484" uniqueCount="161">
  <si>
    <t xml:space="preserve">County: </t>
  </si>
  <si>
    <t>Contact:</t>
  </si>
  <si>
    <t>E-Mail Address:</t>
  </si>
  <si>
    <t xml:space="preserve">Quarter: </t>
  </si>
  <si>
    <t xml:space="preserve">Version #: </t>
  </si>
  <si>
    <t>Total Revenue Collected</t>
  </si>
  <si>
    <t>Court Facilities</t>
  </si>
  <si>
    <t>Local Law Libraries</t>
  </si>
  <si>
    <t>Amount</t>
  </si>
  <si>
    <t>TOTAL</t>
  </si>
  <si>
    <t>Principal &amp; Interest on Bonds</t>
  </si>
  <si>
    <t>Principal</t>
  </si>
  <si>
    <t>Interest</t>
  </si>
  <si>
    <t>Surplus Revenues</t>
  </si>
  <si>
    <t>OrganizationID</t>
  </si>
  <si>
    <t>OrganizationTypeID</t>
  </si>
  <si>
    <t>OrgName1</t>
  </si>
  <si>
    <t>OrgName2</t>
  </si>
  <si>
    <t>OrgName3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</si>
  <si>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</si>
  <si>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</si>
  <si>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</si>
  <si>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</si>
  <si>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</si>
  <si>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</si>
  <si>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</si>
  <si>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</si>
  <si>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</si>
  <si>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</si>
  <si>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</si>
  <si>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</si>
  <si>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Desoto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</si>
  <si>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</si>
  <si>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</si>
  <si>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</si>
  <si>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</si>
  <si>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</si>
  <si>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</si>
  <si>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</si>
  <si>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</si>
  <si>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</si>
  <si>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</si>
  <si>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</si>
  <si>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</si>
  <si>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</si>
  <si>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</si>
  <si>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</si>
  <si>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</si>
  <si>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</si>
  <si>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</si>
  <si>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</si>
  <si>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</si>
  <si>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</si>
  <si>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</si>
  <si>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</si>
  <si>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</si>
  <si>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</si>
  <si>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</si>
  <si>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</si>
  <si>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</si>
  <si>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</si>
  <si>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</si>
  <si>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Dade</t>
  </si>
  <si>
    <t>Miami-Dade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</si>
  <si>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</si>
  <si>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</si>
  <si>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</si>
  <si>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</si>
  <si>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</si>
  <si>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</si>
  <si>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</si>
  <si>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</si>
  <si>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</si>
  <si>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</si>
  <si>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</si>
  <si>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</si>
  <si>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 Johns</t>
  </si>
  <si>
    <t>Saint Johns</t>
  </si>
  <si>
    <t>St. Lucie</t>
  </si>
  <si>
    <t>St Lucie</t>
  </si>
  <si>
    <t>Saint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</si>
  <si>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</si>
  <si>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</si>
  <si>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</si>
  <si>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</si>
  <si>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</si>
  <si>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</si>
  <si>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</si>
  <si>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</si>
  <si>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</si>
  <si>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</si>
  <si>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</si>
  <si>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Version Number</t>
  </si>
  <si>
    <t>Report Month</t>
  </si>
  <si>
    <t>Reason Code</t>
  </si>
  <si>
    <t>Report Qtr</t>
  </si>
  <si>
    <t>FilenameInfo</t>
  </si>
  <si>
    <t>Qtr 1: Oct - Dec</t>
  </si>
  <si>
    <t>Qtr 2: Jan - Mar</t>
  </si>
  <si>
    <t>Qtr 3: Apr - Jun</t>
  </si>
  <si>
    <t>Qtr 4: Jul - Sep</t>
  </si>
  <si>
    <t>ReportShortName:</t>
  </si>
  <si>
    <t>CountyName:</t>
  </si>
  <si>
    <t>DataTableNum</t>
  </si>
  <si>
    <t>DataTable</t>
  </si>
  <si>
    <t>StartCol</t>
  </si>
  <si>
    <t>EndCol</t>
  </si>
  <si>
    <t>StartRow</t>
  </si>
  <si>
    <t>EndRow</t>
  </si>
  <si>
    <t>VerificationCode:</t>
  </si>
  <si>
    <t>PM1.18.1.0</t>
  </si>
  <si>
    <t>A</t>
  </si>
  <si>
    <t>SubmissionDate:</t>
  </si>
  <si>
    <t>SubmissionEmail:</t>
  </si>
  <si>
    <t>SubmissionMonth:</t>
  </si>
  <si>
    <t>VersionNumber:</t>
  </si>
  <si>
    <t>ReportMonth:</t>
  </si>
  <si>
    <t>Filename:</t>
  </si>
  <si>
    <t>FolderLocation:</t>
  </si>
  <si>
    <t>NumDataTables:</t>
  </si>
  <si>
    <t>FiscalYearID</t>
  </si>
  <si>
    <t>FIRST year of County Fiscal Year (CFY):</t>
  </si>
  <si>
    <t>318_18(13)_FS</t>
  </si>
  <si>
    <t>Category</t>
  </si>
  <si>
    <t>Description</t>
  </si>
  <si>
    <t>Rev/Exp</t>
  </si>
  <si>
    <t>Period1-Amount</t>
  </si>
  <si>
    <t>Period2-Amount</t>
  </si>
  <si>
    <t>Period3-Amount</t>
  </si>
  <si>
    <t>Period4-Amount</t>
  </si>
  <si>
    <t>Quarterly TOTAL</t>
  </si>
  <si>
    <t>Rev_Exp_318_18(13)_a_1</t>
  </si>
  <si>
    <t>I</t>
  </si>
  <si>
    <t>Rev_Exp_318_18(13)_a_2</t>
  </si>
  <si>
    <t>Rev_Exp_318_18(13)_a_3</t>
  </si>
  <si>
    <t>NOTES:</t>
  </si>
  <si>
    <t>Annual Summary</t>
  </si>
  <si>
    <t>CCOC Form Version 1
Created: 10/1/2023</t>
  </si>
  <si>
    <t>Clerk of Court Assessment of Additional Court Costs, s. 318.18(13), F.S.</t>
  </si>
  <si>
    <r>
      <t xml:space="preserve">2. This form should be completed and returned to </t>
    </r>
    <r>
      <rPr>
        <b/>
        <sz val="10"/>
        <color rgb="FF002D73"/>
        <rFont val="Franklin Gothic Book"/>
        <family val="2"/>
      </rPr>
      <t xml:space="preserve">reports@flccoc.org </t>
    </r>
    <r>
      <rPr>
        <sz val="10"/>
        <color theme="1"/>
        <rFont val="Franklin Gothic Book"/>
        <family val="2"/>
      </rPr>
      <t xml:space="preserve">(in Excel format) by the </t>
    </r>
    <r>
      <rPr>
        <b/>
        <sz val="10"/>
        <color theme="1"/>
        <rFont val="Franklin Gothic Book"/>
        <family val="2"/>
      </rPr>
      <t>30th</t>
    </r>
    <r>
      <rPr>
        <sz val="10"/>
        <color theme="1"/>
        <rFont val="Franklin Gothic Book"/>
        <family val="2"/>
      </rPr>
      <t xml:space="preserve"> of the month following the end of the quarter being reported.</t>
    </r>
  </si>
  <si>
    <t>1. Provide a general description of the type of expenditures reported.</t>
  </si>
  <si>
    <r>
      <t>Description</t>
    </r>
    <r>
      <rPr>
        <vertAlign val="superscript"/>
        <sz val="11"/>
        <rFont val="Franklin Gothic Demi"/>
        <family val="2"/>
      </rPr>
      <t>1</t>
    </r>
  </si>
  <si>
    <t>REVENUE - s. 318.18(13)(a)2, F.S.</t>
  </si>
  <si>
    <t>EXPENDITURES - s. 318.18(13)(a)2, F.S.</t>
  </si>
  <si>
    <r>
      <t>Description (Debt on Bond/Court Facility/Law Library)</t>
    </r>
    <r>
      <rPr>
        <vertAlign val="superscript"/>
        <sz val="11"/>
        <rFont val="Franklin Gothic Demi"/>
        <family val="2"/>
      </rPr>
      <t>1</t>
    </r>
  </si>
  <si>
    <t>REVENUE - s. 318.18(13)(a)1, F.S.</t>
  </si>
  <si>
    <t>EXPENDITURES - s. 318.18(13)(a)1, F.S.</t>
  </si>
  <si>
    <t>TOTAL (Max 25%)</t>
  </si>
  <si>
    <t>EXPENDITURE TOTAL - s. 318.18(13)(a)2, F.S.</t>
  </si>
  <si>
    <t>EXPENDITURES TOTAL - s. 318.18(13)(a)1, F.S.</t>
  </si>
  <si>
    <t>REVENUE - s. 318.18(13)(a)3, F.S.</t>
  </si>
  <si>
    <t>TOTAL REVENUE - s. 318.18(13)(a)1, F.S.</t>
  </si>
  <si>
    <t>TOTAL REVENUE - s. 318.18(13)(a)2, F.S.</t>
  </si>
  <si>
    <t>TOTAL REVENUE - s. 318.18(13)(a)3, F.S.</t>
  </si>
  <si>
    <t>GRAND TOTAL - REVENUE</t>
  </si>
  <si>
    <t>TOTAL EXPENDITURE - s. 318.18(13)(a)3, F.S.</t>
  </si>
  <si>
    <t>TOTAL EXPENDITURE - s. 318.18(13)(a)1, F.S.</t>
  </si>
  <si>
    <t>TOTAL EXPENDITURE - s. 318.18(13)(a)2, F.S.</t>
  </si>
  <si>
    <t>EXPENDITURE TOTAL - s. 318.18(13)(a)3, F.S.</t>
  </si>
  <si>
    <t>EXPENDITURES - s. 318.18(13)(a)3, F.S.</t>
  </si>
  <si>
    <t>GRAND TOTAL - EXPENDITURE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</si>
</sst>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"/>
  </numFmts>
  <fonts count="23" x14ac:knownFonts="1">
    <font>
      <sz val="11"/>
      <color theme="1"/>
      <name val="Calibri"/>
      <family val="2"/>
      <scheme val="minor"/>
    </font>
    <font>
      <sz val="14"/>
      <color rgb="FFAC162C"/>
      <name val="Franklin Gothic Demi"/>
      <family val="2"/>
    </font>
    <font>
      <sz val="11"/>
      <name val="Franklin Gothic Demi"/>
      <family val="2"/>
    </font>
    <font>
      <sz val="11"/>
      <name val="Calibri"/>
      <family val="2"/>
      <scheme val="minor"/>
    </font>
    <font>
      <sz val="11"/>
      <name val="Franklin Gothic Book"/>
      <family val="2"/>
    </font>
    <font>
      <sz val="10"/>
      <color rgb="FFFFFFFF"/>
      <name val="Franklin Gothic Demi"/>
      <family val="2"/>
    </font>
    <font>
      <sz val="12"/>
      <name val="Franklin Gothic Demi"/>
      <family val="2"/>
    </font>
    <font>
      <sz val="10"/>
      <name val="Franklin Gothic Book"/>
      <family val="2"/>
    </font>
    <font>
      <sz val="12"/>
      <name val="Franklin Gothic Book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Franklin Gothic Book"/>
      <family val="2"/>
    </font>
    <font>
      <sz val="10"/>
      <color theme="1"/>
      <name val="Franklin Gothic Book"/>
      <family val="2"/>
    </font>
    <font>
      <b/>
      <sz val="10"/>
      <name val="Franklin Gothic Book"/>
      <family val="2"/>
    </font>
    <font>
      <b/>
      <sz val="10"/>
      <color theme="1"/>
      <name val="Franklin Gothic Book"/>
      <family val="2"/>
    </font>
    <font>
      <b/>
      <sz val="10"/>
      <color rgb="FFFF0000"/>
      <name val="Franklin Gothic Book"/>
      <family val="2"/>
    </font>
    <font>
      <b/>
      <sz val="10"/>
      <color rgb="FF002D73"/>
      <name val="Franklin Gothic Book"/>
      <family val="2"/>
    </font>
    <font>
      <vertAlign val="superscript"/>
      <sz val="11"/>
      <name val="Franklin Gothic Demi"/>
      <family val="2"/>
    </font>
    <font>
      <sz val="11"/>
      <color theme="1"/>
      <name val="Franklin Gothic Demi"/>
      <family val="2"/>
    </font>
  </fonts>
  <fills count="11">
    <fill>
      <patternFill patternType="none"/>
    </fill>
    <fill>
      <patternFill patternType="gray125"/>
    </fill>
    <fill>
      <patternFill patternType="solid">
        <fgColor rgb="FFC6E0B4"/>
        <bgColor rgb="FF000000"/>
      </patternFill>
    </fill>
    <fill>
      <patternFill patternType="solid">
        <fgColor rgb="FFE2EFDA"/>
        <bgColor rgb="FF000000"/>
      </patternFill>
    </fill>
    <fill>
      <patternFill patternType="solid">
        <fgColor rgb="FFAC162C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34998626667073579"/>
        <bgColor rgb="FF000000"/>
      </patternFill>
    </fill>
  </fills>
  <borders count="52">
    <border>
      <left/>
      <right/>
      <top/>
      <bottom/>
      <diagonal/>
    </border>
    <border>
      <left/>
      <right/>
      <top/>
      <bottom style="thin">
        <color rgb="FF808080"/>
      </bottom>
      <diagonal/>
    </border>
    <border>
      <left/>
      <right/>
      <top style="thin">
        <color rgb="FF858585"/>
      </top>
      <bottom style="thin">
        <color rgb="FF858585"/>
      </bottom>
      <diagonal/>
    </border>
    <border>
      <left style="medium">
        <color rgb="FF858585"/>
      </left>
      <right style="thin">
        <color rgb="FF858585"/>
      </right>
      <top style="medium">
        <color rgb="FF858585"/>
      </top>
      <bottom style="medium">
        <color rgb="FF858585"/>
      </bottom>
      <diagonal/>
    </border>
    <border>
      <left style="thin">
        <color rgb="FF858585"/>
      </left>
      <right style="thin">
        <color rgb="FF858585"/>
      </right>
      <top style="medium">
        <color rgb="FF858585"/>
      </top>
      <bottom style="medium">
        <color rgb="FF858585"/>
      </bottom>
      <diagonal/>
    </border>
    <border>
      <left style="thin">
        <color rgb="FF858585"/>
      </left>
      <right style="medium">
        <color rgb="FF858585"/>
      </right>
      <top style="medium">
        <color rgb="FF858585"/>
      </top>
      <bottom style="medium">
        <color rgb="FF858585"/>
      </bottom>
      <diagonal/>
    </border>
    <border>
      <left style="medium">
        <color rgb="FF858585"/>
      </left>
      <right/>
      <top/>
      <bottom/>
      <diagonal/>
    </border>
    <border>
      <left style="medium">
        <color rgb="FF858585"/>
      </left>
      <right/>
      <top style="medium">
        <color rgb="FF858585"/>
      </top>
      <bottom style="medium">
        <color rgb="FF858585"/>
      </bottom>
      <diagonal/>
    </border>
    <border>
      <left/>
      <right/>
      <top style="medium">
        <color rgb="FF858585"/>
      </top>
      <bottom style="medium">
        <color rgb="FF858585"/>
      </bottom>
      <diagonal/>
    </border>
    <border>
      <left style="thin">
        <color rgb="FF858585"/>
      </left>
      <right/>
      <top style="medium">
        <color rgb="FF858585"/>
      </top>
      <bottom style="medium">
        <color rgb="FF858585"/>
      </bottom>
      <diagonal/>
    </border>
    <border>
      <left/>
      <right style="medium">
        <color rgb="FF858585"/>
      </right>
      <top style="medium">
        <color rgb="FF858585"/>
      </top>
      <bottom style="medium">
        <color rgb="FF858585"/>
      </bottom>
      <diagonal/>
    </border>
    <border>
      <left style="medium">
        <color rgb="FF858585"/>
      </left>
      <right/>
      <top style="thin">
        <color rgb="FF858585"/>
      </top>
      <bottom style="thin">
        <color rgb="FF858585"/>
      </bottom>
      <diagonal/>
    </border>
    <border>
      <left style="medium">
        <color rgb="FF858585"/>
      </left>
      <right/>
      <top style="medium">
        <color rgb="FF858585"/>
      </top>
      <bottom style="thin">
        <color rgb="FF858585"/>
      </bottom>
      <diagonal/>
    </border>
    <border>
      <left/>
      <right/>
      <top style="medium">
        <color rgb="FF858585"/>
      </top>
      <bottom style="thin">
        <color rgb="FF858585"/>
      </bottom>
      <diagonal/>
    </border>
    <border>
      <left/>
      <right style="medium">
        <color rgb="FF858585"/>
      </right>
      <top style="medium">
        <color rgb="FF858585"/>
      </top>
      <bottom style="thin">
        <color rgb="FF858585"/>
      </bottom>
      <diagonal/>
    </border>
    <border>
      <left/>
      <right style="medium">
        <color rgb="FF858585"/>
      </right>
      <top style="thin">
        <color rgb="FF858585"/>
      </top>
      <bottom style="thin">
        <color rgb="FF858585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medium">
        <color rgb="FF858585"/>
      </left>
      <right/>
      <top style="double">
        <color rgb="FF858585"/>
      </top>
      <bottom style="medium">
        <color rgb="FF858585"/>
      </bottom>
      <diagonal/>
    </border>
    <border>
      <left/>
      <right/>
      <top style="double">
        <color rgb="FF858585"/>
      </top>
      <bottom style="medium">
        <color rgb="FF858585"/>
      </bottom>
      <diagonal/>
    </border>
    <border>
      <left/>
      <right style="medium">
        <color rgb="FF858585"/>
      </right>
      <top style="double">
        <color rgb="FF858585"/>
      </top>
      <bottom style="medium">
        <color rgb="FF858585"/>
      </bottom>
      <diagonal/>
    </border>
    <border>
      <left style="medium">
        <color rgb="FF858585"/>
      </left>
      <right style="thin">
        <color rgb="FF858585"/>
      </right>
      <top style="double">
        <color rgb="FF858585"/>
      </top>
      <bottom style="medium">
        <color rgb="FF858585"/>
      </bottom>
      <diagonal/>
    </border>
    <border>
      <left style="thin">
        <color rgb="FF858585"/>
      </left>
      <right style="medium">
        <color rgb="FF858585"/>
      </right>
      <top style="double">
        <color rgb="FF858585"/>
      </top>
      <bottom style="medium">
        <color rgb="FF858585"/>
      </bottom>
      <diagonal/>
    </border>
    <border>
      <left/>
      <right/>
      <top style="thin">
        <color rgb="FF858585"/>
      </top>
      <bottom/>
      <diagonal/>
    </border>
    <border>
      <left/>
      <right style="medium">
        <color rgb="FF858585"/>
      </right>
      <top style="thin">
        <color rgb="FF858585"/>
      </top>
      <bottom/>
      <diagonal/>
    </border>
    <border>
      <left style="medium">
        <color rgb="FF858585"/>
      </left>
      <right/>
      <top style="thin">
        <color rgb="FF858585"/>
      </top>
      <bottom style="medium">
        <color rgb="FF858585"/>
      </bottom>
      <diagonal/>
    </border>
    <border>
      <left/>
      <right/>
      <top style="thin">
        <color rgb="FF858585"/>
      </top>
      <bottom style="medium">
        <color rgb="FF858585"/>
      </bottom>
      <diagonal/>
    </border>
    <border>
      <left/>
      <right style="medium">
        <color rgb="FF858585"/>
      </right>
      <top style="thin">
        <color rgb="FF858585"/>
      </top>
      <bottom style="double">
        <color rgb="FF858585"/>
      </bottom>
      <diagonal/>
    </border>
    <border>
      <left/>
      <right/>
      <top style="medium">
        <color rgb="FF858585"/>
      </top>
      <bottom/>
      <diagonal/>
    </border>
    <border>
      <left style="thin">
        <color rgb="FF858585"/>
      </left>
      <right/>
      <top/>
      <bottom style="medium">
        <color rgb="FF858585"/>
      </bottom>
      <diagonal/>
    </border>
    <border>
      <left/>
      <right/>
      <top/>
      <bottom style="medium">
        <color rgb="FF858585"/>
      </bottom>
      <diagonal/>
    </border>
    <border>
      <left style="medium">
        <color rgb="FF858585"/>
      </left>
      <right style="medium">
        <color rgb="FF858585"/>
      </right>
      <top style="medium">
        <color rgb="FF858585"/>
      </top>
      <bottom style="medium">
        <color rgb="FF858585"/>
      </bottom>
      <diagonal/>
    </border>
    <border>
      <left style="medium">
        <color rgb="FF858585"/>
      </left>
      <right style="medium">
        <color rgb="FF858585"/>
      </right>
      <top style="double">
        <color rgb="FF858585"/>
      </top>
      <bottom style="medium">
        <color rgb="FF858585"/>
      </bottom>
      <diagonal/>
    </border>
    <border>
      <left style="medium">
        <color rgb="FF858585"/>
      </left>
      <right/>
      <top style="thin">
        <color rgb="FF858585"/>
      </top>
      <bottom style="double">
        <color rgb="FF858585"/>
      </bottom>
      <diagonal/>
    </border>
    <border>
      <left style="medium">
        <color rgb="FF858585"/>
      </left>
      <right style="medium">
        <color rgb="FF858585"/>
      </right>
      <top style="medium">
        <color rgb="FF858585"/>
      </top>
      <bottom/>
      <diagonal/>
    </border>
    <border>
      <left style="medium">
        <color rgb="FF858585"/>
      </left>
      <right style="medium">
        <color rgb="FF858585"/>
      </right>
      <top style="medium">
        <color rgb="FF858585"/>
      </top>
      <bottom style="thin">
        <color rgb="FF858585"/>
      </bottom>
      <diagonal/>
    </border>
    <border>
      <left style="medium">
        <color rgb="FF858585"/>
      </left>
      <right style="medium">
        <color rgb="FF858585"/>
      </right>
      <top style="thin">
        <color rgb="FF858585"/>
      </top>
      <bottom style="thin">
        <color rgb="FF858585"/>
      </bottom>
      <diagonal/>
    </border>
    <border>
      <left style="medium">
        <color rgb="FF858585"/>
      </left>
      <right style="thin">
        <color rgb="FF858585"/>
      </right>
      <top/>
      <bottom style="medium">
        <color rgb="FF858585"/>
      </bottom>
      <diagonal/>
    </border>
    <border>
      <left style="medium">
        <color rgb="FF858585"/>
      </left>
      <right style="medium">
        <color rgb="FF858585"/>
      </right>
      <top style="thin">
        <color rgb="FF858585"/>
      </top>
      <bottom style="medium">
        <color rgb="FF858585"/>
      </bottom>
      <diagonal/>
    </border>
    <border>
      <left style="medium">
        <color rgb="FF858585"/>
      </left>
      <right style="medium">
        <color rgb="FF858585"/>
      </right>
      <top style="thin">
        <color rgb="FF858585"/>
      </top>
      <bottom/>
      <diagonal/>
    </border>
    <border>
      <left style="medium">
        <color rgb="FF858585"/>
      </left>
      <right/>
      <top style="double">
        <color rgb="FF858585"/>
      </top>
      <bottom/>
      <diagonal/>
    </border>
    <border>
      <left/>
      <right/>
      <top style="double">
        <color rgb="FF858585"/>
      </top>
      <bottom/>
      <diagonal/>
    </border>
    <border>
      <left/>
      <right style="thin">
        <color rgb="FF858585"/>
      </right>
      <top style="double">
        <color rgb="FF858585"/>
      </top>
      <bottom/>
      <diagonal/>
    </border>
    <border>
      <left/>
      <right style="medium">
        <color rgb="FF858585"/>
      </right>
      <top style="thin">
        <color rgb="FF858585"/>
      </top>
      <bottom style="medium">
        <color rgb="FF858585"/>
      </bottom>
      <diagonal/>
    </border>
  </borders>
  <cellStyleXfs count="7">
    <xf numFmtId="0" fontId="0" fillId="0" borderId="0"/>
    <xf numFmtId="0" fontId="3" fillId="2" borderId="1">
      <alignment horizontal="center" vertical="center"/>
      <protection locked="0"/>
    </xf>
    <xf numFmtId="0" fontId="3" fillId="3" borderId="1">
      <alignment horizontal="center" vertical="center"/>
      <protection locked="0"/>
    </xf>
    <xf numFmtId="0" fontId="9" fillId="0" borderId="0"/>
    <xf numFmtId="0" fontId="9" fillId="0" borderId="0"/>
    <xf numFmtId="0" fontId="9" fillId="0" borderId="0"/>
    <xf numFmtId="43" fontId="12" fillId="0" borderId="0" applyFont="0" applyFill="0" applyBorder="0" applyAlignment="0" applyProtection="0"/>
  </cellStyleXfs>
  <cellXfs count="175">
    <xf numFmtId="0" fontId="0" fillId="0" borderId="0" xfId="0"/>
    <xf numFmtId="0" fontId="10" fillId="0" borderId="0" xfId="3" applyFont="1"/>
    <xf numFmtId="0" fontId="9" fillId="0" borderId="0" xfId="3"/>
    <xf numFmtId="0" fontId="11" fillId="6" borderId="0" xfId="3" applyFont="1" applyFill="1"/>
    <xf numFmtId="0" fontId="11" fillId="6" borderId="0" xfId="3" applyFont="1" applyFill="1" applyAlignment="1">
      <alignment horizontal="center" wrapText="1"/>
    </xf>
    <xf numFmtId="0" fontId="10" fillId="0" borderId="0" xfId="4" applyFont="1"/>
    <xf numFmtId="0" fontId="11" fillId="6" borderId="0" xfId="5" applyFont="1" applyFill="1" applyAlignment="1">
      <alignment wrapText="1"/>
    </xf>
    <xf numFmtId="0" fontId="10" fillId="0" borderId="0" xfId="5" applyFont="1"/>
    <xf numFmtId="0" fontId="10" fillId="7" borderId="0" xfId="5" applyFont="1" applyFill="1"/>
    <xf numFmtId="0" fontId="11" fillId="6" borderId="16" xfId="5" applyFont="1" applyFill="1" applyBorder="1"/>
    <xf numFmtId="0" fontId="11" fillId="6" borderId="17" xfId="5" applyFont="1" applyFill="1" applyBorder="1"/>
    <xf numFmtId="0" fontId="11" fillId="6" borderId="18" xfId="5" applyFont="1" applyFill="1" applyBorder="1"/>
    <xf numFmtId="0" fontId="10" fillId="0" borderId="19" xfId="5" applyFont="1" applyBorder="1"/>
    <xf numFmtId="0" fontId="10" fillId="0" borderId="20" xfId="5" applyFont="1" applyBorder="1"/>
    <xf numFmtId="0" fontId="11" fillId="6" borderId="0" xfId="5" applyFont="1" applyFill="1"/>
    <xf numFmtId="14" fontId="10" fillId="7" borderId="0" xfId="5" applyNumberFormat="1" applyFont="1" applyFill="1"/>
    <xf numFmtId="14" fontId="10" fillId="0" borderId="0" xfId="5" applyNumberFormat="1" applyFont="1"/>
    <xf numFmtId="0" fontId="10" fillId="0" borderId="21" xfId="5" applyFont="1" applyBorder="1"/>
    <xf numFmtId="0" fontId="10" fillId="0" borderId="22" xfId="5" applyFont="1" applyBorder="1"/>
    <xf numFmtId="0" fontId="10" fillId="0" borderId="23" xfId="5" applyFont="1" applyBorder="1"/>
    <xf numFmtId="164" fontId="10" fillId="0" borderId="0" xfId="6" applyNumberFormat="1" applyFont="1" applyProtection="1"/>
    <xf numFmtId="3" fontId="10" fillId="0" borderId="0" xfId="5" applyNumberFormat="1" applyFont="1"/>
    <xf numFmtId="49" fontId="10" fillId="0" borderId="0" xfId="5" applyNumberFormat="1" applyFont="1"/>
    <xf numFmtId="164" fontId="10" fillId="0" borderId="0" xfId="5" applyNumberFormat="1" applyFont="1"/>
    <xf numFmtId="43" fontId="10" fillId="0" borderId="0" xfId="6" applyFont="1" applyProtection="1"/>
    <xf numFmtId="0" fontId="10" fillId="8" borderId="0" xfId="5" applyFont="1" applyFill="1" applyAlignment="1" applyProtection="1">
      <alignment horizontal="center" vertical="center"/>
      <protection locked="0"/>
    </xf>
    <xf numFmtId="0" fontId="10" fillId="0" borderId="0" xfId="6" applyNumberFormat="1" applyFont="1" applyProtection="1"/>
    <xf numFmtId="0" fontId="14" fillId="0" borderId="0" xfId="0" applyFont="1"/>
    <xf numFmtId="0" fontId="1" fillId="0" borderId="0" xfId="0" applyFont="1" applyAlignment="1">
      <alignment vertical="center"/>
    </xf>
    <xf numFmtId="0" fontId="16" fillId="0" borderId="0" xfId="0" applyFont="1"/>
    <xf numFmtId="0" fontId="16" fillId="0" borderId="0" xfId="0" applyFont="1" applyAlignment="1">
      <alignment vertical="top"/>
    </xf>
    <xf numFmtId="0" fontId="22" fillId="0" borderId="0" xfId="0" applyFont="1"/>
    <xf numFmtId="0" fontId="2" fillId="0" borderId="0" xfId="0" applyFont="1" applyAlignment="1">
      <alignment vertical="center"/>
    </xf>
    <xf numFmtId="0" fontId="22" fillId="0" borderId="39" xfId="0" applyFont="1" applyBorder="1" applyAlignment="1">
      <alignment horizontal="center" vertical="top"/>
    </xf>
    <xf numFmtId="0" fontId="22" fillId="0" borderId="39" xfId="0" applyFont="1" applyBorder="1" applyAlignment="1">
      <alignment horizontal="center" vertical="top" wrapText="1"/>
    </xf>
    <xf numFmtId="164" fontId="4" fillId="9" borderId="39" xfId="0" applyNumberFormat="1" applyFont="1" applyFill="1" applyBorder="1" applyAlignment="1">
      <alignment horizontal="right" vertical="center"/>
    </xf>
    <xf numFmtId="164" fontId="2" fillId="9" borderId="39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22" fillId="0" borderId="0" xfId="0" applyFont="1" applyAlignment="1">
      <alignment horizontal="right" vertical="center"/>
    </xf>
    <xf numFmtId="164" fontId="4" fillId="10" borderId="39" xfId="0" applyNumberFormat="1" applyFont="1" applyFill="1" applyBorder="1" applyAlignment="1">
      <alignment horizontal="right" vertical="center"/>
    </xf>
    <xf numFmtId="164" fontId="2" fillId="10" borderId="39" xfId="0" applyNumberFormat="1" applyFont="1" applyFill="1" applyBorder="1" applyAlignment="1">
      <alignment horizontal="right" vertical="center"/>
    </xf>
    <xf numFmtId="164" fontId="2" fillId="9" borderId="42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vertical="center"/>
    </xf>
    <xf numFmtId="164" fontId="2" fillId="10" borderId="40" xfId="0" applyNumberFormat="1" applyFont="1" applyFill="1" applyBorder="1" applyAlignment="1">
      <alignment horizontal="right" vertical="center"/>
    </xf>
    <xf numFmtId="164" fontId="4" fillId="9" borderId="39" xfId="0" applyNumberFormat="1" applyFont="1" applyFill="1" applyBorder="1" applyAlignment="1">
      <alignment vertical="center"/>
    </xf>
    <xf numFmtId="164" fontId="2" fillId="9" borderId="39" xfId="0" applyNumberFormat="1" applyFont="1" applyFill="1" applyBorder="1" applyAlignment="1">
      <alignment vertical="center"/>
    </xf>
    <xf numFmtId="0" fontId="15" fillId="0" borderId="0" xfId="0" applyFont="1" applyAlignment="1">
      <alignment vertical="center"/>
    </xf>
    <xf numFmtId="164" fontId="4" fillId="10" borderId="39" xfId="0" applyNumberFormat="1" applyFont="1" applyFill="1" applyBorder="1" applyAlignment="1">
      <alignment vertical="center"/>
    </xf>
    <xf numFmtId="164" fontId="2" fillId="10" borderId="39" xfId="0" applyNumberFormat="1" applyFont="1" applyFill="1" applyBorder="1" applyAlignment="1">
      <alignment vertical="center"/>
    </xf>
    <xf numFmtId="0" fontId="19" fillId="0" borderId="0" xfId="0" applyFont="1" applyAlignment="1">
      <alignment horizontal="right"/>
    </xf>
    <xf numFmtId="0" fontId="17" fillId="0" borderId="0" xfId="0" applyFont="1" applyAlignment="1">
      <alignment horizontal="left" vertical="top"/>
    </xf>
    <xf numFmtId="0" fontId="18" fillId="0" borderId="0" xfId="0" applyFont="1"/>
    <xf numFmtId="0" fontId="6" fillId="0" borderId="0" xfId="0" applyFont="1"/>
    <xf numFmtId="0" fontId="2" fillId="0" borderId="6" xfId="0" applyFont="1" applyBorder="1"/>
    <xf numFmtId="0" fontId="0" fillId="0" borderId="36" xfId="0" applyBorder="1"/>
    <xf numFmtId="0" fontId="7" fillId="0" borderId="0" xfId="0" applyFont="1" applyAlignment="1">
      <alignment horizontal="left"/>
    </xf>
    <xf numFmtId="164" fontId="7" fillId="0" borderId="0" xfId="0" applyNumberFormat="1" applyFont="1" applyAlignment="1">
      <alignment horizontal="right"/>
    </xf>
    <xf numFmtId="0" fontId="6" fillId="0" borderId="38" xfId="0" applyFont="1" applyBorder="1" applyAlignment="1">
      <alignment horizontal="left" vertical="center"/>
    </xf>
    <xf numFmtId="0" fontId="6" fillId="0" borderId="38" xfId="0" applyFont="1" applyBorder="1" applyAlignment="1">
      <alignment horizontal="left"/>
    </xf>
    <xf numFmtId="0" fontId="6" fillId="5" borderId="7" xfId="0" applyFont="1" applyFill="1" applyBorder="1" applyAlignment="1">
      <alignment horizontal="right" vertical="center"/>
    </xf>
    <xf numFmtId="0" fontId="6" fillId="5" borderId="8" xfId="0" applyFont="1" applyFill="1" applyBorder="1" applyAlignment="1">
      <alignment horizontal="right" vertical="center"/>
    </xf>
    <xf numFmtId="0" fontId="6" fillId="5" borderId="10" xfId="0" applyFont="1" applyFill="1" applyBorder="1" applyAlignment="1">
      <alignment horizontal="right" vertical="center"/>
    </xf>
    <xf numFmtId="164" fontId="6" fillId="5" borderId="27" xfId="0" applyNumberFormat="1" applyFont="1" applyFill="1" applyBorder="1" applyAlignment="1">
      <alignment horizontal="right" vertical="center"/>
    </xf>
    <xf numFmtId="164" fontId="6" fillId="5" borderId="28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6" fillId="0" borderId="0" xfId="0" applyFont="1" applyAlignment="1">
      <alignment horizontal="left" vertical="top"/>
    </xf>
    <xf numFmtId="0" fontId="6" fillId="0" borderId="38" xfId="0" applyFont="1" applyBorder="1" applyAlignment="1">
      <alignment horizontal="left" vertical="top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164" fontId="4" fillId="2" borderId="7" xfId="0" applyNumberFormat="1" applyFont="1" applyFill="1" applyBorder="1" applyAlignment="1" applyProtection="1">
      <alignment horizontal="right" vertical="center"/>
      <protection locked="0"/>
    </xf>
    <xf numFmtId="164" fontId="4" fillId="2" borderId="8" xfId="0" applyNumberFormat="1" applyFont="1" applyFill="1" applyBorder="1" applyAlignment="1" applyProtection="1">
      <alignment horizontal="right" vertical="center"/>
      <protection locked="0"/>
    </xf>
    <xf numFmtId="164" fontId="4" fillId="2" borderId="10" xfId="0" applyNumberFormat="1" applyFont="1" applyFill="1" applyBorder="1" applyAlignment="1" applyProtection="1">
      <alignment horizontal="right" vertical="center"/>
      <protection locked="0"/>
    </xf>
    <xf numFmtId="164" fontId="6" fillId="5" borderId="48" xfId="0" applyNumberFormat="1" applyFont="1" applyFill="1" applyBorder="1" applyAlignment="1">
      <alignment horizontal="right" vertical="center"/>
    </xf>
    <xf numFmtId="164" fontId="6" fillId="5" borderId="49" xfId="0" applyNumberFormat="1" applyFont="1" applyFill="1" applyBorder="1" applyAlignment="1">
      <alignment horizontal="right" vertical="center"/>
    </xf>
    <xf numFmtId="164" fontId="6" fillId="5" borderId="5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16" fillId="0" borderId="0" xfId="0" applyFont="1" applyAlignment="1">
      <alignment horizontal="left"/>
    </xf>
    <xf numFmtId="164" fontId="6" fillId="5" borderId="26" xfId="0" applyNumberFormat="1" applyFont="1" applyFill="1" applyBorder="1" applyAlignment="1">
      <alignment horizontal="right" vertical="center"/>
    </xf>
    <xf numFmtId="0" fontId="6" fillId="5" borderId="45" xfId="0" applyFont="1" applyFill="1" applyBorder="1" applyAlignment="1">
      <alignment horizontal="right" vertical="center" indent="1"/>
    </xf>
    <xf numFmtId="0" fontId="6" fillId="5" borderId="37" xfId="0" applyFont="1" applyFill="1" applyBorder="1" applyAlignment="1">
      <alignment horizontal="right" vertical="center" indent="1"/>
    </xf>
    <xf numFmtId="164" fontId="6" fillId="5" borderId="29" xfId="0" applyNumberFormat="1" applyFont="1" applyFill="1" applyBorder="1" applyAlignment="1">
      <alignment horizontal="right" vertical="center"/>
    </xf>
    <xf numFmtId="164" fontId="6" fillId="5" borderId="30" xfId="0" applyNumberFormat="1" applyFont="1" applyFill="1" applyBorder="1" applyAlignment="1">
      <alignment horizontal="right" vertical="center"/>
    </xf>
    <xf numFmtId="0" fontId="6" fillId="5" borderId="7" xfId="0" applyFont="1" applyFill="1" applyBorder="1" applyAlignment="1">
      <alignment horizontal="right" vertical="center" indent="1"/>
    </xf>
    <xf numFmtId="0" fontId="6" fillId="5" borderId="8" xfId="0" applyFont="1" applyFill="1" applyBorder="1" applyAlignment="1">
      <alignment horizontal="right" vertical="center" indent="1"/>
    </xf>
    <xf numFmtId="0" fontId="6" fillId="5" borderId="10" xfId="0" applyFont="1" applyFill="1" applyBorder="1" applyAlignment="1">
      <alignment horizontal="right" vertical="center" indent="1"/>
    </xf>
    <xf numFmtId="164" fontId="4" fillId="3" borderId="11" xfId="0" applyNumberFormat="1" applyFont="1" applyFill="1" applyBorder="1" applyAlignment="1" applyProtection="1">
      <alignment horizontal="right" vertical="center"/>
      <protection locked="0"/>
    </xf>
    <xf numFmtId="164" fontId="4" fillId="3" borderId="15" xfId="0" applyNumberFormat="1" applyFont="1" applyFill="1" applyBorder="1" applyAlignment="1" applyProtection="1">
      <alignment horizontal="right" vertical="center"/>
      <protection locked="0"/>
    </xf>
    <xf numFmtId="49" fontId="7" fillId="3" borderId="11" xfId="0" applyNumberFormat="1" applyFont="1" applyFill="1" applyBorder="1" applyAlignment="1" applyProtection="1">
      <alignment horizontal="left" vertical="top" wrapText="1"/>
      <protection locked="0"/>
    </xf>
    <xf numFmtId="49" fontId="7" fillId="3" borderId="2" xfId="0" applyNumberFormat="1" applyFont="1" applyFill="1" applyBorder="1" applyAlignment="1" applyProtection="1">
      <alignment horizontal="left" vertical="top" wrapText="1"/>
      <protection locked="0"/>
    </xf>
    <xf numFmtId="49" fontId="7" fillId="3" borderId="15" xfId="0" applyNumberFormat="1" applyFont="1" applyFill="1" applyBorder="1" applyAlignment="1" applyProtection="1">
      <alignment horizontal="left" vertical="top" wrapText="1"/>
      <protection locked="0"/>
    </xf>
    <xf numFmtId="49" fontId="7" fillId="2" borderId="33" xfId="0" applyNumberFormat="1" applyFont="1" applyFill="1" applyBorder="1" applyAlignment="1" applyProtection="1">
      <alignment horizontal="left" vertical="top" wrapText="1"/>
      <protection locked="0"/>
    </xf>
    <xf numFmtId="49" fontId="7" fillId="2" borderId="34" xfId="0" applyNumberFormat="1" applyFont="1" applyFill="1" applyBorder="1" applyAlignment="1" applyProtection="1">
      <alignment horizontal="left" vertical="top" wrapText="1"/>
      <protection locked="0"/>
    </xf>
    <xf numFmtId="49" fontId="7" fillId="2" borderId="51" xfId="0" applyNumberFormat="1" applyFont="1" applyFill="1" applyBorder="1" applyAlignment="1" applyProtection="1">
      <alignment horizontal="left" vertical="top" wrapText="1"/>
      <protection locked="0"/>
    </xf>
    <xf numFmtId="164" fontId="4" fillId="2" borderId="11" xfId="0" applyNumberFormat="1" applyFont="1" applyFill="1" applyBorder="1" applyAlignment="1" applyProtection="1">
      <alignment horizontal="right" vertical="center"/>
      <protection locked="0"/>
    </xf>
    <xf numFmtId="164" fontId="4" fillId="2" borderId="15" xfId="0" applyNumberFormat="1" applyFont="1" applyFill="1" applyBorder="1" applyAlignment="1" applyProtection="1">
      <alignment horizontal="right" vertical="center"/>
      <protection locked="0"/>
    </xf>
    <xf numFmtId="164" fontId="4" fillId="2" borderId="41" xfId="0" applyNumberFormat="1" applyFont="1" applyFill="1" applyBorder="1" applyAlignment="1" applyProtection="1">
      <alignment horizontal="right" vertical="center"/>
      <protection locked="0"/>
    </xf>
    <xf numFmtId="164" fontId="4" fillId="2" borderId="35" xfId="0" applyNumberFormat="1" applyFont="1" applyFill="1" applyBorder="1" applyAlignment="1" applyProtection="1">
      <alignment horizontal="right" vertical="center"/>
      <protection locked="0"/>
    </xf>
    <xf numFmtId="49" fontId="7" fillId="2" borderId="31" xfId="0" applyNumberFormat="1" applyFont="1" applyFill="1" applyBorder="1" applyAlignment="1" applyProtection="1">
      <alignment horizontal="left" vertical="top" wrapText="1"/>
      <protection locked="0"/>
    </xf>
    <xf numFmtId="49" fontId="7" fillId="2" borderId="32" xfId="0" applyNumberFormat="1" applyFont="1" applyFill="1" applyBorder="1" applyAlignment="1" applyProtection="1">
      <alignment horizontal="left" vertical="top" wrapText="1"/>
      <protection locked="0"/>
    </xf>
    <xf numFmtId="49" fontId="7" fillId="2" borderId="11" xfId="0" applyNumberFormat="1" applyFont="1" applyFill="1" applyBorder="1" applyAlignment="1" applyProtection="1">
      <alignment horizontal="left" vertical="top" wrapText="1"/>
      <protection locked="0"/>
    </xf>
    <xf numFmtId="49" fontId="7" fillId="2" borderId="2" xfId="0" applyNumberFormat="1" applyFont="1" applyFill="1" applyBorder="1" applyAlignment="1" applyProtection="1">
      <alignment horizontal="left" vertical="top" wrapText="1"/>
      <protection locked="0"/>
    </xf>
    <xf numFmtId="49" fontId="7" fillId="2" borderId="15" xfId="0" applyNumberFormat="1" applyFont="1" applyFill="1" applyBorder="1" applyAlignment="1" applyProtection="1">
      <alignment horizontal="left" vertical="top" wrapText="1"/>
      <protection locked="0"/>
    </xf>
    <xf numFmtId="49" fontId="7" fillId="2" borderId="12" xfId="0" applyNumberFormat="1" applyFont="1" applyFill="1" applyBorder="1" applyAlignment="1" applyProtection="1">
      <alignment horizontal="left" vertical="top" wrapText="1"/>
      <protection locked="0"/>
    </xf>
    <xf numFmtId="49" fontId="7" fillId="2" borderId="13" xfId="0" applyNumberFormat="1" applyFont="1" applyFill="1" applyBorder="1" applyAlignment="1" applyProtection="1">
      <alignment horizontal="left" vertical="top" wrapText="1"/>
      <protection locked="0"/>
    </xf>
    <xf numFmtId="49" fontId="7" fillId="2" borderId="14" xfId="0" applyNumberFormat="1" applyFont="1" applyFill="1" applyBorder="1" applyAlignment="1" applyProtection="1">
      <alignment horizontal="left" vertical="top" wrapText="1"/>
      <protection locked="0"/>
    </xf>
    <xf numFmtId="164" fontId="4" fillId="2" borderId="12" xfId="0" applyNumberFormat="1" applyFont="1" applyFill="1" applyBorder="1" applyAlignment="1" applyProtection="1">
      <alignment horizontal="right" vertical="center"/>
      <protection locked="0"/>
    </xf>
    <xf numFmtId="164" fontId="4" fillId="2" borderId="14" xfId="0" applyNumberFormat="1" applyFont="1" applyFill="1" applyBorder="1" applyAlignment="1" applyProtection="1">
      <alignment horizontal="right" vertical="center"/>
      <protection locked="0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6" fillId="5" borderId="39" xfId="0" applyFont="1" applyFill="1" applyBorder="1" applyAlignment="1">
      <alignment horizontal="right" indent="1"/>
    </xf>
    <xf numFmtId="164" fontId="6" fillId="5" borderId="40" xfId="0" applyNumberFormat="1" applyFont="1" applyFill="1" applyBorder="1" applyAlignment="1">
      <alignment horizontal="right" vertical="center"/>
    </xf>
    <xf numFmtId="49" fontId="7" fillId="2" borderId="44" xfId="0" applyNumberFormat="1" applyFont="1" applyFill="1" applyBorder="1" applyAlignment="1" applyProtection="1">
      <alignment horizontal="left" vertical="top" wrapText="1"/>
      <protection locked="0"/>
    </xf>
    <xf numFmtId="164" fontId="4" fillId="2" borderId="47" xfId="0" applyNumberFormat="1" applyFont="1" applyFill="1" applyBorder="1" applyAlignment="1" applyProtection="1">
      <alignment horizontal="right" vertical="center"/>
      <protection locked="0"/>
    </xf>
    <xf numFmtId="49" fontId="7" fillId="2" borderId="33" xfId="0" applyNumberFormat="1" applyFont="1" applyFill="1" applyBorder="1" applyAlignment="1" applyProtection="1">
      <alignment vertical="center" wrapText="1"/>
      <protection locked="0"/>
    </xf>
    <xf numFmtId="49" fontId="7" fillId="2" borderId="34" xfId="0" applyNumberFormat="1" applyFont="1" applyFill="1" applyBorder="1" applyAlignment="1" applyProtection="1">
      <alignment vertical="center" wrapText="1"/>
      <protection locked="0"/>
    </xf>
    <xf numFmtId="49" fontId="7" fillId="2" borderId="31" xfId="0" applyNumberFormat="1" applyFont="1" applyFill="1" applyBorder="1" applyAlignment="1" applyProtection="1">
      <alignment vertical="center" wrapText="1"/>
      <protection locked="0"/>
    </xf>
    <xf numFmtId="49" fontId="7" fillId="2" borderId="32" xfId="0" applyNumberFormat="1" applyFont="1" applyFill="1" applyBorder="1" applyAlignment="1" applyProtection="1">
      <alignment vertical="center" wrapText="1"/>
      <protection locked="0"/>
    </xf>
    <xf numFmtId="0" fontId="2" fillId="0" borderId="39" xfId="0" applyFont="1" applyBorder="1" applyAlignment="1">
      <alignment horizontal="center"/>
    </xf>
    <xf numFmtId="164" fontId="4" fillId="2" borderId="43" xfId="0" applyNumberFormat="1" applyFont="1" applyFill="1" applyBorder="1" applyAlignment="1" applyProtection="1">
      <alignment horizontal="right" vertical="center"/>
      <protection locked="0"/>
    </xf>
    <xf numFmtId="164" fontId="4" fillId="3" borderId="2" xfId="0" applyNumberFormat="1" applyFont="1" applyFill="1" applyBorder="1" applyAlignment="1" applyProtection="1">
      <alignment horizontal="right" vertical="center"/>
      <protection locked="0"/>
    </xf>
    <xf numFmtId="164" fontId="4" fillId="2" borderId="2" xfId="0" applyNumberFormat="1" applyFont="1" applyFill="1" applyBorder="1" applyAlignment="1" applyProtection="1">
      <alignment horizontal="right" vertical="center"/>
      <protection locked="0"/>
    </xf>
    <xf numFmtId="164" fontId="4" fillId="2" borderId="31" xfId="0" applyNumberFormat="1" applyFont="1" applyFill="1" applyBorder="1" applyAlignment="1" applyProtection="1">
      <alignment horizontal="right" vertical="center"/>
      <protection locked="0"/>
    </xf>
    <xf numFmtId="164" fontId="4" fillId="2" borderId="32" xfId="0" applyNumberFormat="1" applyFont="1" applyFill="1" applyBorder="1" applyAlignment="1" applyProtection="1">
      <alignment horizontal="right" vertical="center"/>
      <protection locked="0"/>
    </xf>
    <xf numFmtId="49" fontId="7" fillId="2" borderId="33" xfId="0" applyNumberFormat="1" applyFont="1" applyFill="1" applyBorder="1" applyAlignment="1" applyProtection="1">
      <alignment horizontal="left" vertical="center" wrapText="1"/>
      <protection locked="0"/>
    </xf>
    <xf numFmtId="49" fontId="7" fillId="2" borderId="34" xfId="0" applyNumberFormat="1" applyFont="1" applyFill="1" applyBorder="1" applyAlignment="1" applyProtection="1">
      <alignment horizontal="left" vertical="center" wrapText="1"/>
      <protection locked="0"/>
    </xf>
    <xf numFmtId="49" fontId="7" fillId="2" borderId="31" xfId="0" applyNumberFormat="1" applyFont="1" applyFill="1" applyBorder="1" applyAlignment="1" applyProtection="1">
      <alignment horizontal="left" vertical="center" wrapText="1"/>
      <protection locked="0"/>
    </xf>
    <xf numFmtId="49" fontId="7" fillId="3" borderId="11" xfId="0" applyNumberFormat="1" applyFont="1" applyFill="1" applyBorder="1" applyAlignment="1" applyProtection="1">
      <alignment horizontal="left" vertical="center" wrapText="1"/>
      <protection locked="0"/>
    </xf>
    <xf numFmtId="49" fontId="7" fillId="3" borderId="2" xfId="0" applyNumberFormat="1" applyFont="1" applyFill="1" applyBorder="1" applyAlignment="1" applyProtection="1">
      <alignment horizontal="left" vertical="center" wrapText="1"/>
      <protection locked="0"/>
    </xf>
    <xf numFmtId="49" fontId="7" fillId="2" borderId="11" xfId="0" applyNumberFormat="1" applyFont="1" applyFill="1" applyBorder="1" applyAlignment="1" applyProtection="1">
      <alignment horizontal="left" vertical="center" wrapText="1"/>
      <protection locked="0"/>
    </xf>
    <xf numFmtId="49" fontId="7" fillId="2" borderId="2" xfId="0" applyNumberFormat="1" applyFont="1" applyFill="1" applyBorder="1" applyAlignment="1" applyProtection="1">
      <alignment horizontal="left" vertical="center" wrapText="1"/>
      <protection locked="0"/>
    </xf>
    <xf numFmtId="164" fontId="4" fillId="3" borderId="44" xfId="0" applyNumberFormat="1" applyFont="1" applyFill="1" applyBorder="1" applyAlignment="1" applyProtection="1">
      <alignment horizontal="right" vertical="center"/>
      <protection locked="0"/>
    </xf>
    <xf numFmtId="164" fontId="4" fillId="2" borderId="44" xfId="0" applyNumberFormat="1" applyFont="1" applyFill="1" applyBorder="1" applyAlignment="1" applyProtection="1">
      <alignment horizontal="right" vertical="center"/>
      <protection locked="0"/>
    </xf>
    <xf numFmtId="49" fontId="7" fillId="2" borderId="46" xfId="0" applyNumberFormat="1" applyFont="1" applyFill="1" applyBorder="1" applyAlignment="1" applyProtection="1">
      <alignment horizontal="left" vertical="top" wrapText="1"/>
      <protection locked="0"/>
    </xf>
    <xf numFmtId="49" fontId="7" fillId="2" borderId="47" xfId="0" applyNumberFormat="1" applyFont="1" applyFill="1" applyBorder="1" applyAlignment="1" applyProtection="1">
      <alignment horizontal="left" vertical="top" wrapText="1"/>
      <protection locked="0"/>
    </xf>
    <xf numFmtId="49" fontId="7" fillId="3" borderId="44" xfId="0" applyNumberFormat="1" applyFont="1" applyFill="1" applyBorder="1" applyAlignment="1" applyProtection="1">
      <alignment horizontal="left" vertical="top" wrapText="1"/>
      <protection locked="0"/>
    </xf>
    <xf numFmtId="49" fontId="7" fillId="2" borderId="43" xfId="0" applyNumberFormat="1" applyFont="1" applyFill="1" applyBorder="1" applyAlignment="1" applyProtection="1">
      <alignment horizontal="left" vertical="top" wrapText="1"/>
      <protection locked="0"/>
    </xf>
    <xf numFmtId="49" fontId="7" fillId="3" borderId="11" xfId="0" applyNumberFormat="1" applyFont="1" applyFill="1" applyBorder="1" applyAlignment="1" applyProtection="1">
      <alignment vertical="center" wrapText="1"/>
      <protection locked="0"/>
    </xf>
    <xf numFmtId="49" fontId="7" fillId="3" borderId="2" xfId="0" applyNumberFormat="1" applyFont="1" applyFill="1" applyBorder="1" applyAlignment="1" applyProtection="1">
      <alignment vertical="center" wrapText="1"/>
      <protection locked="0"/>
    </xf>
    <xf numFmtId="49" fontId="7" fillId="3" borderId="15" xfId="0" applyNumberFormat="1" applyFont="1" applyFill="1" applyBorder="1" applyAlignment="1" applyProtection="1">
      <alignment vertical="center" wrapText="1"/>
      <protection locked="0"/>
    </xf>
    <xf numFmtId="49" fontId="7" fillId="2" borderId="11" xfId="0" applyNumberFormat="1" applyFont="1" applyFill="1" applyBorder="1" applyAlignment="1" applyProtection="1">
      <alignment vertical="center" wrapText="1"/>
      <protection locked="0"/>
    </xf>
    <xf numFmtId="49" fontId="7" fillId="2" borderId="2" xfId="0" applyNumberFormat="1" applyFont="1" applyFill="1" applyBorder="1" applyAlignment="1" applyProtection="1">
      <alignment vertical="center" wrapText="1"/>
      <protection locked="0"/>
    </xf>
    <xf numFmtId="49" fontId="7" fillId="2" borderId="15" xfId="0" applyNumberFormat="1" applyFont="1" applyFill="1" applyBorder="1" applyAlignment="1" applyProtection="1">
      <alignment vertical="center" wrapText="1"/>
      <protection locked="0"/>
    </xf>
    <xf numFmtId="49" fontId="7" fillId="2" borderId="12" xfId="0" applyNumberFormat="1" applyFont="1" applyFill="1" applyBorder="1" applyAlignment="1" applyProtection="1">
      <alignment horizontal="left" vertical="center" wrapText="1"/>
      <protection locked="0"/>
    </xf>
    <xf numFmtId="49" fontId="7" fillId="2" borderId="13" xfId="0" applyNumberFormat="1" applyFont="1" applyFill="1" applyBorder="1" applyAlignment="1" applyProtection="1">
      <alignment horizontal="left" vertical="center" wrapText="1"/>
      <protection locked="0"/>
    </xf>
    <xf numFmtId="49" fontId="7" fillId="2" borderId="12" xfId="0" applyNumberFormat="1" applyFont="1" applyFill="1" applyBorder="1" applyAlignment="1" applyProtection="1">
      <alignment vertical="center" wrapText="1"/>
      <protection locked="0"/>
    </xf>
    <xf numFmtId="49" fontId="7" fillId="2" borderId="13" xfId="0" applyNumberFormat="1" applyFont="1" applyFill="1" applyBorder="1" applyAlignment="1" applyProtection="1">
      <alignment vertical="center" wrapText="1"/>
      <protection locked="0"/>
    </xf>
    <xf numFmtId="49" fontId="7" fillId="2" borderId="14" xfId="0" applyNumberFormat="1" applyFont="1" applyFill="1" applyBorder="1" applyAlignment="1" applyProtection="1">
      <alignment vertical="center" wrapText="1"/>
      <protection locked="0"/>
    </xf>
    <xf numFmtId="164" fontId="4" fillId="2" borderId="13" xfId="0" applyNumberFormat="1" applyFont="1" applyFill="1" applyBorder="1" applyAlignment="1" applyProtection="1">
      <alignment horizontal="right" vertical="center"/>
      <protection locked="0"/>
    </xf>
    <xf numFmtId="0" fontId="5" fillId="4" borderId="0" xfId="0" applyFont="1" applyFill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 indent="1"/>
    </xf>
    <xf numFmtId="0" fontId="4" fillId="2" borderId="24" xfId="1" applyFont="1" applyBorder="1" applyAlignment="1">
      <alignment horizontal="left" vertical="center"/>
      <protection locked="0"/>
    </xf>
    <xf numFmtId="0" fontId="4" fillId="3" borderId="25" xfId="2" applyFont="1" applyBorder="1" applyAlignment="1">
      <alignment horizontal="left" vertical="center"/>
      <protection locked="0"/>
    </xf>
    <xf numFmtId="0" fontId="4" fillId="2" borderId="25" xfId="1" applyFont="1" applyBorder="1" applyAlignment="1">
      <alignment horizontal="left" vertical="center"/>
      <protection locked="0"/>
    </xf>
    <xf numFmtId="0" fontId="8" fillId="5" borderId="0" xfId="0" applyFont="1" applyFill="1" applyAlignment="1">
      <alignment horizontal="center" vertical="center"/>
    </xf>
    <xf numFmtId="0" fontId="4" fillId="3" borderId="2" xfId="1" applyFont="1" applyFill="1" applyBorder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4" fillId="10" borderId="24" xfId="1" applyFont="1" applyFill="1" applyBorder="1" applyAlignment="1" applyProtection="1">
      <alignment horizontal="left" vertical="center"/>
    </xf>
    <xf numFmtId="0" fontId="8" fillId="10" borderId="0" xfId="0" applyFont="1" applyFill="1" applyAlignment="1">
      <alignment horizontal="center" vertical="center"/>
    </xf>
    <xf numFmtId="0" fontId="8" fillId="5" borderId="24" xfId="0" applyFont="1" applyFill="1" applyBorder="1" applyAlignment="1">
      <alignment horizontal="left" vertical="center"/>
    </xf>
    <xf numFmtId="0" fontId="11" fillId="6" borderId="0" xfId="5" applyFont="1" applyFill="1" applyAlignment="1">
      <alignment horizontal="right" wrapText="1"/>
    </xf>
  </cellXfs>
  <cellStyles count="7">
    <cellStyle name="Comma" xfId="6" builtinId="3"/>
    <cellStyle name="Line 1 Report Info Fill in" xfId="1" xr:uid="{4BF5A1F4-0A05-4C66-86D4-3228A5D14B8C}"/>
    <cellStyle name="Line 2 Report Information Fill In" xfId="2" xr:uid="{22CE7405-0359-4ACF-A1DB-76A6B7B2704B}"/>
    <cellStyle name="Normal" xfId="0" builtinId="0"/>
    <cellStyle name="Normal 10 2" xfId="5" xr:uid="{2B83B5AD-C6DE-4223-B64B-3EC92E05A200}"/>
    <cellStyle name="Normal 2" xfId="3" xr:uid="{579C43FA-47B4-4B0C-8713-4DEB9C896D2D}"/>
    <cellStyle name="Normal 2 2" xfId="4" xr:uid="{BBCA4624-9F13-4A4D-BFEA-65EE79AFA013}"/>
  </cellStyles>
  <dxfs count="24"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858585"/>
      <color rgb="FF002D73"/>
      <color rgb="FFAC162C"/>
      <color rgb="FF0315C3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523876</xdr:colOff>
      <xdr:row>0</xdr:row>
      <xdr:rowOff>57151</xdr:rowOff>
    </xdr:from>
    <xdr:to>
      <xdr:col>17</xdr:col>
      <xdr:colOff>437935</xdr:colOff>
      <xdr:row>3</xdr:row>
      <xdr:rowOff>171451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E93BACB-69B7-4D66-8BA8-A1D6B0AB12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77201" y="57151"/>
          <a:ext cx="2323884" cy="800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523876</xdr:colOff>
      <xdr:row>0</xdr:row>
      <xdr:rowOff>57151</xdr:rowOff>
    </xdr:from>
    <xdr:to>
      <xdr:col>17</xdr:col>
      <xdr:colOff>437935</xdr:colOff>
      <xdr:row>3</xdr:row>
      <xdr:rowOff>171451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1C9B0F5-877E-487D-A183-7C8E862E86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77201" y="57151"/>
          <a:ext cx="2323884" cy="800100"/>
        </a:xfrm>
        <a:prstGeom prst="rect">
          <a:avLst/>
        </a:prstGeom>
      </xdr:spPr>
    </xdr:pic>
    <xdr:clientData/>
  </xdr:twoCellAnchor>
  <xdr:twoCellAnchor editAs="oneCell">
    <xdr:from>
      <xdr:col>13</xdr:col>
      <xdr:colOff>523876</xdr:colOff>
      <xdr:row>0</xdr:row>
      <xdr:rowOff>57151</xdr:rowOff>
    </xdr:from>
    <xdr:to>
      <xdr:col>17</xdr:col>
      <xdr:colOff>437935</xdr:colOff>
      <xdr:row>3</xdr:row>
      <xdr:rowOff>171451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3DA3C97-6C85-4274-95AB-53A95AE1F3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1" y="57151"/>
          <a:ext cx="2323884" cy="8001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523876</xdr:colOff>
      <xdr:row>0</xdr:row>
      <xdr:rowOff>57151</xdr:rowOff>
    </xdr:from>
    <xdr:to>
      <xdr:col>17</xdr:col>
      <xdr:colOff>437935</xdr:colOff>
      <xdr:row>3</xdr:row>
      <xdr:rowOff>171451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74AE58D-5CE0-4DBF-AD54-B4DFD6C144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1" y="57151"/>
          <a:ext cx="2323884" cy="800100"/>
        </a:xfrm>
        <a:prstGeom prst="rect">
          <a:avLst/>
        </a:prstGeom>
      </xdr:spPr>
    </xdr:pic>
    <xdr:clientData/>
  </xdr:twoCellAnchor>
  <xdr:twoCellAnchor editAs="oneCell">
    <xdr:from>
      <xdr:col>13</xdr:col>
      <xdr:colOff>523876</xdr:colOff>
      <xdr:row>0</xdr:row>
      <xdr:rowOff>57151</xdr:rowOff>
    </xdr:from>
    <xdr:to>
      <xdr:col>17</xdr:col>
      <xdr:colOff>437935</xdr:colOff>
      <xdr:row>3</xdr:row>
      <xdr:rowOff>171451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0E0D963-E93E-460C-8631-39AB0C98E8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1" y="57151"/>
          <a:ext cx="2323884" cy="800100"/>
        </a:xfrm>
        <a:prstGeom prst="rect">
          <a:avLst/>
        </a:prstGeom>
      </xdr:spPr>
    </xdr:pic>
    <xdr:clientData/>
  </xdr:twoCellAnchor>
  <xdr:twoCellAnchor editAs="oneCell">
    <xdr:from>
      <xdr:col>13</xdr:col>
      <xdr:colOff>523876</xdr:colOff>
      <xdr:row>0</xdr:row>
      <xdr:rowOff>57151</xdr:rowOff>
    </xdr:from>
    <xdr:to>
      <xdr:col>17</xdr:col>
      <xdr:colOff>437935</xdr:colOff>
      <xdr:row>3</xdr:row>
      <xdr:rowOff>171451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34FBEA0-FC79-41D0-B03F-4EF88A8778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1" y="57151"/>
          <a:ext cx="2323884" cy="8001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523876</xdr:colOff>
      <xdr:row>0</xdr:row>
      <xdr:rowOff>57151</xdr:rowOff>
    </xdr:from>
    <xdr:to>
      <xdr:col>17</xdr:col>
      <xdr:colOff>437935</xdr:colOff>
      <xdr:row>3</xdr:row>
      <xdr:rowOff>171451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AC7EF49-B91C-48B6-819D-1B4DF991A7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1" y="57151"/>
          <a:ext cx="2323884" cy="800100"/>
        </a:xfrm>
        <a:prstGeom prst="rect">
          <a:avLst/>
        </a:prstGeom>
      </xdr:spPr>
    </xdr:pic>
    <xdr:clientData/>
  </xdr:twoCellAnchor>
  <xdr:twoCellAnchor editAs="oneCell">
    <xdr:from>
      <xdr:col>13</xdr:col>
      <xdr:colOff>523876</xdr:colOff>
      <xdr:row>0</xdr:row>
      <xdr:rowOff>57151</xdr:rowOff>
    </xdr:from>
    <xdr:to>
      <xdr:col>17</xdr:col>
      <xdr:colOff>437935</xdr:colOff>
      <xdr:row>3</xdr:row>
      <xdr:rowOff>171451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2B45299-F1A3-42A6-ADC9-A227F7394A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1" y="57151"/>
          <a:ext cx="2323884" cy="800100"/>
        </a:xfrm>
        <a:prstGeom prst="rect">
          <a:avLst/>
        </a:prstGeom>
      </xdr:spPr>
    </xdr:pic>
    <xdr:clientData/>
  </xdr:twoCellAnchor>
  <xdr:twoCellAnchor editAs="oneCell">
    <xdr:from>
      <xdr:col>13</xdr:col>
      <xdr:colOff>523876</xdr:colOff>
      <xdr:row>0</xdr:row>
      <xdr:rowOff>57151</xdr:rowOff>
    </xdr:from>
    <xdr:to>
      <xdr:col>17</xdr:col>
      <xdr:colOff>437935</xdr:colOff>
      <xdr:row>3</xdr:row>
      <xdr:rowOff>171451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610D31B-C478-447C-AA46-FD2182A004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1" y="57151"/>
          <a:ext cx="2323884" cy="800100"/>
        </a:xfrm>
        <a:prstGeom prst="rect">
          <a:avLst/>
        </a:prstGeom>
      </xdr:spPr>
    </xdr:pic>
    <xdr:clientData/>
  </xdr:twoCellAnchor>
  <xdr:twoCellAnchor editAs="oneCell">
    <xdr:from>
      <xdr:col>13</xdr:col>
      <xdr:colOff>523876</xdr:colOff>
      <xdr:row>0</xdr:row>
      <xdr:rowOff>57151</xdr:rowOff>
    </xdr:from>
    <xdr:to>
      <xdr:col>17</xdr:col>
      <xdr:colOff>437935</xdr:colOff>
      <xdr:row>3</xdr:row>
      <xdr:rowOff>171451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31926A4-0CAC-440B-8686-FD4435CE8F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1" y="57151"/>
          <a:ext cx="2323884" cy="8001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95466</xdr:colOff>
      <xdr:row>0</xdr:row>
      <xdr:rowOff>66675</xdr:rowOff>
    </xdr:from>
    <xdr:to>
      <xdr:col>9</xdr:col>
      <xdr:colOff>1171575</xdr:colOff>
      <xdr:row>3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B662C2A-A5C6-4FB0-A257-03FF13248B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53616" y="66675"/>
          <a:ext cx="2323884" cy="8001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!CFY2122/Forms%20&amp;%20Instructions/7%20Standard/Quarterly/CountyName%20CFY2122%20Juror%20Msrs%20QtrX%20Ver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urors"/>
      <sheetName val="LookupData"/>
      <sheetName val="ReportInfo"/>
    </sheetNames>
    <sheetDataSet>
      <sheetData sheetId="0">
        <row r="4">
          <cell r="C4"/>
          <cell r="F4"/>
        </row>
        <row r="5">
          <cell r="F5"/>
        </row>
      </sheetData>
      <sheetData sheetId="1">
        <row r="72">
          <cell r="D72" t="str">
            <v>Qtr 1: Oct - Dec</v>
          </cell>
          <cell r="E72" t="str">
            <v>Qtr1</v>
          </cell>
        </row>
        <row r="73">
          <cell r="D73" t="str">
            <v>Qtr 2: Jan - Mar</v>
          </cell>
          <cell r="E73" t="str">
            <v>Qtr2</v>
          </cell>
        </row>
        <row r="74">
          <cell r="D74" t="str">
            <v>Qtr 3: Apr - Jun</v>
          </cell>
          <cell r="E74" t="str">
            <v>Qtr3</v>
          </cell>
        </row>
        <row r="75">
          <cell r="D75" t="str">
            <v>Qtr 4: Jul - Sep</v>
          </cell>
          <cell r="E75" t="str">
            <v>Qtr4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DB2C58-CB23-4BA0-8993-125A622416CB}">
  <sheetPr codeName="Sheet1">
    <pageSetUpPr fitToPage="1"/>
  </sheetPr>
  <dimension ref="A1:S67"/>
  <sheetViews>
    <sheetView tabSelected="1" zoomScaleNormal="100" zoomScaleSheetLayoutView="100" workbookViewId="0">
      <selection activeCell="D4" sqref="D4:G4"/>
    </sheetView>
  </sheetViews>
  <sheetFormatPr defaultRowHeight="15" x14ac:dyDescent="0.25"/>
  <cols>
    <col min="1" max="9" width="8.7109375" customWidth="1"/>
    <col min="10" max="10" width="4.7109375" customWidth="1"/>
    <col min="11" max="13" width="8.7109375" customWidth="1"/>
    <col min="14" max="14" width="10" customWidth="1"/>
    <col min="15" max="25" width="8.7109375" customWidth="1"/>
  </cols>
  <sheetData>
    <row r="1" spans="1:19" s="27" customFormat="1" ht="19.5" x14ac:dyDescent="0.3">
      <c r="A1" s="170" t="s">
        <v>138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9" ht="19.5" x14ac:dyDescent="0.25">
      <c r="A2" s="170" t="str">
        <f>"County Fiscal Year "&amp;ReportInfo!S1&amp;"-"&amp;(ReportInfo!S1+1)</f>
        <v>County Fiscal Year 2023-2024</v>
      </c>
      <c r="B2" s="170"/>
      <c r="C2" s="170"/>
      <c r="D2" s="170"/>
      <c r="E2" s="170"/>
      <c r="F2" s="170"/>
      <c r="G2" s="170"/>
      <c r="H2" s="170"/>
      <c r="I2" s="170"/>
    </row>
    <row r="4" spans="1:19" ht="16.5" x14ac:dyDescent="0.25">
      <c r="B4" s="164" t="s">
        <v>0</v>
      </c>
      <c r="C4" s="164"/>
      <c r="D4" s="165"/>
      <c r="E4" s="165"/>
      <c r="F4" s="165"/>
      <c r="G4" s="165"/>
      <c r="I4" s="66" t="s">
        <v>3</v>
      </c>
      <c r="J4" s="66"/>
      <c r="K4" s="168" t="s">
        <v>97</v>
      </c>
      <c r="L4" s="168"/>
      <c r="M4" s="168"/>
    </row>
    <row r="5" spans="1:19" ht="15.75" x14ac:dyDescent="0.25">
      <c r="B5" s="164" t="s">
        <v>1</v>
      </c>
      <c r="C5" s="164"/>
      <c r="D5" s="166"/>
      <c r="E5" s="166"/>
      <c r="F5" s="166"/>
      <c r="G5" s="166"/>
      <c r="I5" s="66" t="s">
        <v>4</v>
      </c>
      <c r="J5" s="66"/>
      <c r="K5" s="169"/>
      <c r="L5" s="169"/>
      <c r="M5" s="169"/>
      <c r="O5" s="156" t="s">
        <v>137</v>
      </c>
      <c r="P5" s="156"/>
      <c r="Q5" s="156"/>
      <c r="R5" s="156"/>
    </row>
    <row r="6" spans="1:19" ht="15.75" x14ac:dyDescent="0.25">
      <c r="B6" s="164" t="s">
        <v>2</v>
      </c>
      <c r="C6" s="164"/>
      <c r="D6" s="167"/>
      <c r="E6" s="167"/>
      <c r="F6" s="167"/>
      <c r="G6" s="167"/>
      <c r="O6" s="156"/>
      <c r="P6" s="156"/>
      <c r="Q6" s="156"/>
      <c r="R6" s="156"/>
    </row>
    <row r="9" spans="1:19" ht="17.25" thickBot="1" x14ac:dyDescent="0.35">
      <c r="A9" s="71" t="s">
        <v>145</v>
      </c>
      <c r="B9" s="71"/>
      <c r="C9" s="71"/>
      <c r="D9" s="71"/>
      <c r="E9" s="54"/>
      <c r="F9" s="54"/>
      <c r="G9" s="54"/>
    </row>
    <row r="10" spans="1:19" ht="16.5" thickBot="1" x14ac:dyDescent="0.3">
      <c r="A10" s="69" t="s">
        <v>5</v>
      </c>
      <c r="B10" s="70"/>
      <c r="C10" s="70"/>
      <c r="D10" s="72"/>
      <c r="E10" s="73"/>
      <c r="F10" s="74"/>
    </row>
    <row r="12" spans="1:19" ht="17.25" thickBot="1" x14ac:dyDescent="0.3">
      <c r="A12" s="68" t="s">
        <v>146</v>
      </c>
      <c r="B12" s="68"/>
      <c r="C12" s="68"/>
      <c r="D12" s="68"/>
      <c r="E12" s="68"/>
      <c r="F12" s="68"/>
      <c r="G12" s="68"/>
      <c r="H12" s="68"/>
      <c r="I12" s="68"/>
      <c r="K12" s="68" t="s">
        <v>146</v>
      </c>
      <c r="L12" s="68"/>
      <c r="M12" s="68"/>
      <c r="N12" s="68"/>
      <c r="O12" s="68"/>
      <c r="P12" s="68"/>
      <c r="Q12" s="68"/>
      <c r="R12" s="68"/>
    </row>
    <row r="13" spans="1:19" ht="16.5" thickBot="1" x14ac:dyDescent="0.35">
      <c r="A13" s="160" t="s">
        <v>6</v>
      </c>
      <c r="B13" s="161"/>
      <c r="C13" s="161"/>
      <c r="D13" s="161"/>
      <c r="E13" s="161"/>
      <c r="F13" s="161"/>
      <c r="G13" s="161"/>
      <c r="H13" s="161"/>
      <c r="I13" s="162"/>
      <c r="K13" s="160" t="s">
        <v>7</v>
      </c>
      <c r="L13" s="161"/>
      <c r="M13" s="161"/>
      <c r="N13" s="161"/>
      <c r="O13" s="161"/>
      <c r="P13" s="161"/>
      <c r="Q13" s="161"/>
      <c r="R13" s="161"/>
      <c r="S13" s="55"/>
    </row>
    <row r="14" spans="1:19" ht="18.75" thickBot="1" x14ac:dyDescent="0.3">
      <c r="A14" s="157" t="s">
        <v>141</v>
      </c>
      <c r="B14" s="158"/>
      <c r="C14" s="158"/>
      <c r="D14" s="158"/>
      <c r="E14" s="158"/>
      <c r="F14" s="159"/>
      <c r="G14" s="157" t="s">
        <v>8</v>
      </c>
      <c r="H14" s="158"/>
      <c r="I14" s="163"/>
      <c r="K14" s="160" t="s">
        <v>141</v>
      </c>
      <c r="L14" s="161"/>
      <c r="M14" s="161"/>
      <c r="N14" s="161"/>
      <c r="O14" s="161"/>
      <c r="P14" s="161"/>
      <c r="Q14" s="157" t="s">
        <v>8</v>
      </c>
      <c r="R14" s="163"/>
    </row>
    <row r="15" spans="1:19" ht="15.75" x14ac:dyDescent="0.25">
      <c r="A15" s="152"/>
      <c r="B15" s="153"/>
      <c r="C15" s="153"/>
      <c r="D15" s="153"/>
      <c r="E15" s="153"/>
      <c r="F15" s="154"/>
      <c r="G15" s="155"/>
      <c r="H15" s="155"/>
      <c r="I15" s="109"/>
      <c r="K15" s="150"/>
      <c r="L15" s="151"/>
      <c r="M15" s="151"/>
      <c r="N15" s="151"/>
      <c r="O15" s="151"/>
      <c r="P15" s="151"/>
      <c r="Q15" s="108"/>
      <c r="R15" s="109"/>
    </row>
    <row r="16" spans="1:19" ht="15.75" x14ac:dyDescent="0.25">
      <c r="A16" s="144"/>
      <c r="B16" s="145"/>
      <c r="C16" s="145"/>
      <c r="D16" s="145"/>
      <c r="E16" s="145"/>
      <c r="F16" s="146"/>
      <c r="G16" s="127"/>
      <c r="H16" s="127"/>
      <c r="I16" s="89"/>
      <c r="K16" s="134"/>
      <c r="L16" s="135"/>
      <c r="M16" s="135"/>
      <c r="N16" s="135"/>
      <c r="O16" s="135"/>
      <c r="P16" s="135"/>
      <c r="Q16" s="88"/>
      <c r="R16" s="89"/>
    </row>
    <row r="17" spans="1:18" ht="15.75" x14ac:dyDescent="0.25">
      <c r="A17" s="147"/>
      <c r="B17" s="148"/>
      <c r="C17" s="148"/>
      <c r="D17" s="148"/>
      <c r="E17" s="148"/>
      <c r="F17" s="149"/>
      <c r="G17" s="128"/>
      <c r="H17" s="128"/>
      <c r="I17" s="97"/>
      <c r="K17" s="136"/>
      <c r="L17" s="137"/>
      <c r="M17" s="137"/>
      <c r="N17" s="137"/>
      <c r="O17" s="137"/>
      <c r="P17" s="137"/>
      <c r="Q17" s="96"/>
      <c r="R17" s="97"/>
    </row>
    <row r="18" spans="1:18" ht="15.75" x14ac:dyDescent="0.25">
      <c r="A18" s="144"/>
      <c r="B18" s="145"/>
      <c r="C18" s="145"/>
      <c r="D18" s="145"/>
      <c r="E18" s="145"/>
      <c r="F18" s="146"/>
      <c r="G18" s="127"/>
      <c r="H18" s="127"/>
      <c r="I18" s="89"/>
      <c r="K18" s="134"/>
      <c r="L18" s="135"/>
      <c r="M18" s="135"/>
      <c r="N18" s="135"/>
      <c r="O18" s="135"/>
      <c r="P18" s="135"/>
      <c r="Q18" s="88"/>
      <c r="R18" s="89"/>
    </row>
    <row r="19" spans="1:18" ht="15.75" x14ac:dyDescent="0.25">
      <c r="A19" s="147"/>
      <c r="B19" s="148"/>
      <c r="C19" s="148"/>
      <c r="D19" s="148"/>
      <c r="E19" s="148"/>
      <c r="F19" s="149"/>
      <c r="G19" s="128"/>
      <c r="H19" s="128"/>
      <c r="I19" s="97"/>
      <c r="K19" s="136"/>
      <c r="L19" s="137"/>
      <c r="M19" s="137"/>
      <c r="N19" s="137"/>
      <c r="O19" s="137"/>
      <c r="P19" s="137"/>
      <c r="Q19" s="96"/>
      <c r="R19" s="97"/>
    </row>
    <row r="20" spans="1:18" ht="15.75" x14ac:dyDescent="0.25">
      <c r="A20" s="144"/>
      <c r="B20" s="145"/>
      <c r="C20" s="145"/>
      <c r="D20" s="145"/>
      <c r="E20" s="145"/>
      <c r="F20" s="146"/>
      <c r="G20" s="127"/>
      <c r="H20" s="127"/>
      <c r="I20" s="89"/>
      <c r="K20" s="134"/>
      <c r="L20" s="135"/>
      <c r="M20" s="135"/>
      <c r="N20" s="135"/>
      <c r="O20" s="135"/>
      <c r="P20" s="135"/>
      <c r="Q20" s="88"/>
      <c r="R20" s="89"/>
    </row>
    <row r="21" spans="1:18" ht="15.75" x14ac:dyDescent="0.25">
      <c r="A21" s="147"/>
      <c r="B21" s="148"/>
      <c r="C21" s="148"/>
      <c r="D21" s="148"/>
      <c r="E21" s="148"/>
      <c r="F21" s="149"/>
      <c r="G21" s="128"/>
      <c r="H21" s="128"/>
      <c r="I21" s="97"/>
      <c r="K21" s="136"/>
      <c r="L21" s="137"/>
      <c r="M21" s="137"/>
      <c r="N21" s="137"/>
      <c r="O21" s="137"/>
      <c r="P21" s="137"/>
      <c r="Q21" s="96"/>
      <c r="R21" s="97"/>
    </row>
    <row r="22" spans="1:18" ht="15.75" x14ac:dyDescent="0.25">
      <c r="A22" s="144"/>
      <c r="B22" s="145"/>
      <c r="C22" s="145"/>
      <c r="D22" s="145"/>
      <c r="E22" s="145"/>
      <c r="F22" s="146"/>
      <c r="G22" s="127"/>
      <c r="H22" s="127"/>
      <c r="I22" s="89"/>
      <c r="K22" s="134"/>
      <c r="L22" s="135"/>
      <c r="M22" s="135"/>
      <c r="N22" s="135"/>
      <c r="O22" s="135"/>
      <c r="P22" s="135"/>
      <c r="Q22" s="88"/>
      <c r="R22" s="89"/>
    </row>
    <row r="23" spans="1:18" ht="15.75" x14ac:dyDescent="0.25">
      <c r="A23" s="147"/>
      <c r="B23" s="148"/>
      <c r="C23" s="148"/>
      <c r="D23" s="148"/>
      <c r="E23" s="148"/>
      <c r="F23" s="149"/>
      <c r="G23" s="128"/>
      <c r="H23" s="128"/>
      <c r="I23" s="97"/>
      <c r="K23" s="136"/>
      <c r="L23" s="137"/>
      <c r="M23" s="137"/>
      <c r="N23" s="137"/>
      <c r="O23" s="137"/>
      <c r="P23" s="137"/>
      <c r="Q23" s="96"/>
      <c r="R23" s="97"/>
    </row>
    <row r="24" spans="1:18" ht="15.75" x14ac:dyDescent="0.25">
      <c r="A24" s="144"/>
      <c r="B24" s="145"/>
      <c r="C24" s="145"/>
      <c r="D24" s="145"/>
      <c r="E24" s="145"/>
      <c r="F24" s="146"/>
      <c r="G24" s="127"/>
      <c r="H24" s="127"/>
      <c r="I24" s="89"/>
      <c r="K24" s="134"/>
      <c r="L24" s="135"/>
      <c r="M24" s="135"/>
      <c r="N24" s="135"/>
      <c r="O24" s="135"/>
      <c r="P24" s="135"/>
      <c r="Q24" s="88"/>
      <c r="R24" s="89"/>
    </row>
    <row r="25" spans="1:18" ht="15.75" x14ac:dyDescent="0.25">
      <c r="A25" s="147"/>
      <c r="B25" s="148"/>
      <c r="C25" s="148"/>
      <c r="D25" s="148"/>
      <c r="E25" s="148"/>
      <c r="F25" s="149"/>
      <c r="G25" s="128"/>
      <c r="H25" s="128"/>
      <c r="I25" s="97"/>
      <c r="K25" s="136"/>
      <c r="L25" s="137"/>
      <c r="M25" s="137"/>
      <c r="N25" s="137"/>
      <c r="O25" s="137"/>
      <c r="P25" s="137"/>
      <c r="Q25" s="96"/>
      <c r="R25" s="97"/>
    </row>
    <row r="26" spans="1:18" ht="15.75" x14ac:dyDescent="0.25">
      <c r="A26" s="144"/>
      <c r="B26" s="145"/>
      <c r="C26" s="145"/>
      <c r="D26" s="145"/>
      <c r="E26" s="145"/>
      <c r="F26" s="146"/>
      <c r="G26" s="127"/>
      <c r="H26" s="127"/>
      <c r="I26" s="89"/>
      <c r="K26" s="134"/>
      <c r="L26" s="135"/>
      <c r="M26" s="135"/>
      <c r="N26" s="135"/>
      <c r="O26" s="135"/>
      <c r="P26" s="135"/>
      <c r="Q26" s="88"/>
      <c r="R26" s="89"/>
    </row>
    <row r="27" spans="1:18" ht="15.75" x14ac:dyDescent="0.25">
      <c r="A27" s="147"/>
      <c r="B27" s="148"/>
      <c r="C27" s="148"/>
      <c r="D27" s="148"/>
      <c r="E27" s="148"/>
      <c r="F27" s="149"/>
      <c r="G27" s="128"/>
      <c r="H27" s="128"/>
      <c r="I27" s="97"/>
      <c r="K27" s="136"/>
      <c r="L27" s="137"/>
      <c r="M27" s="137"/>
      <c r="N27" s="137"/>
      <c r="O27" s="137"/>
      <c r="P27" s="137"/>
      <c r="Q27" s="96"/>
      <c r="R27" s="97"/>
    </row>
    <row r="28" spans="1:18" ht="15.75" x14ac:dyDescent="0.25">
      <c r="A28" s="144"/>
      <c r="B28" s="145"/>
      <c r="C28" s="145"/>
      <c r="D28" s="145"/>
      <c r="E28" s="145"/>
      <c r="F28" s="146"/>
      <c r="G28" s="127"/>
      <c r="H28" s="127"/>
      <c r="I28" s="89"/>
      <c r="K28" s="134"/>
      <c r="L28" s="135"/>
      <c r="M28" s="135"/>
      <c r="N28" s="135"/>
      <c r="O28" s="135"/>
      <c r="P28" s="135"/>
      <c r="Q28" s="88"/>
      <c r="R28" s="89"/>
    </row>
    <row r="29" spans="1:18" ht="16.5" thickBot="1" x14ac:dyDescent="0.3">
      <c r="A29" s="121"/>
      <c r="B29" s="122"/>
      <c r="C29" s="122"/>
      <c r="D29" s="123"/>
      <c r="E29" s="123"/>
      <c r="F29" s="124"/>
      <c r="G29" s="129"/>
      <c r="H29" s="129"/>
      <c r="I29" s="130"/>
      <c r="K29" s="131"/>
      <c r="L29" s="132"/>
      <c r="M29" s="132"/>
      <c r="N29" s="133"/>
      <c r="O29" s="133"/>
      <c r="P29" s="133"/>
      <c r="Q29" s="98"/>
      <c r="R29" s="99"/>
    </row>
    <row r="30" spans="1:18" ht="18" thickTop="1" thickBot="1" x14ac:dyDescent="0.3">
      <c r="D30" s="85" t="s">
        <v>9</v>
      </c>
      <c r="E30" s="86"/>
      <c r="F30" s="87"/>
      <c r="G30" s="80">
        <f>SUM(G15:I29)</f>
        <v>0</v>
      </c>
      <c r="H30" s="64"/>
      <c r="I30" s="65"/>
      <c r="N30" s="85" t="s">
        <v>147</v>
      </c>
      <c r="O30" s="86"/>
      <c r="P30" s="87"/>
      <c r="Q30" s="80">
        <f>SUM(Q15:R29)</f>
        <v>0</v>
      </c>
      <c r="R30" s="65"/>
    </row>
    <row r="31" spans="1:18" ht="15.75" thickBot="1" x14ac:dyDescent="0.3"/>
    <row r="32" spans="1:18" ht="18" thickTop="1" thickBot="1" x14ac:dyDescent="0.3">
      <c r="A32" s="61" t="s">
        <v>149</v>
      </c>
      <c r="B32" s="62"/>
      <c r="C32" s="62"/>
      <c r="D32" s="62"/>
      <c r="E32" s="62"/>
      <c r="F32" s="63"/>
      <c r="G32" s="75">
        <f>G30+Q30</f>
        <v>0</v>
      </c>
      <c r="H32" s="76"/>
      <c r="I32" s="77"/>
    </row>
    <row r="33" spans="1:18" x14ac:dyDescent="0.25">
      <c r="G33" s="56"/>
      <c r="H33" s="56"/>
      <c r="I33" s="56"/>
    </row>
    <row r="34" spans="1:18" ht="17.25" thickBot="1" x14ac:dyDescent="0.35">
      <c r="A34" s="71" t="s">
        <v>142</v>
      </c>
      <c r="B34" s="71"/>
      <c r="C34" s="71"/>
      <c r="D34" s="71"/>
      <c r="E34" s="54"/>
      <c r="F34" s="54"/>
      <c r="G34" s="54"/>
    </row>
    <row r="35" spans="1:18" ht="16.5" thickBot="1" x14ac:dyDescent="0.3">
      <c r="A35" s="69" t="s">
        <v>5</v>
      </c>
      <c r="B35" s="70"/>
      <c r="C35" s="78"/>
      <c r="D35" s="72"/>
      <c r="E35" s="73"/>
      <c r="F35" s="74"/>
    </row>
    <row r="37" spans="1:18" ht="17.25" thickBot="1" x14ac:dyDescent="0.3">
      <c r="A37" s="59" t="s">
        <v>143</v>
      </c>
      <c r="B37" s="59"/>
      <c r="C37" s="59"/>
      <c r="D37" s="59"/>
      <c r="E37" s="59"/>
      <c r="F37" s="59"/>
      <c r="G37" s="59"/>
      <c r="H37" s="59"/>
      <c r="I37" s="59"/>
      <c r="K37" s="59" t="s">
        <v>143</v>
      </c>
      <c r="L37" s="59"/>
      <c r="M37" s="59"/>
      <c r="N37" s="59"/>
      <c r="O37" s="59"/>
      <c r="P37" s="59"/>
      <c r="Q37" s="59"/>
      <c r="R37" s="59"/>
    </row>
    <row r="38" spans="1:18" ht="16.5" thickBot="1" x14ac:dyDescent="0.35">
      <c r="A38" s="110" t="s">
        <v>10</v>
      </c>
      <c r="B38" s="111"/>
      <c r="C38" s="111"/>
      <c r="D38" s="111"/>
      <c r="E38" s="111"/>
      <c r="F38" s="111"/>
      <c r="G38" s="111"/>
      <c r="H38" s="111"/>
      <c r="I38" s="112"/>
      <c r="K38" s="110" t="s">
        <v>13</v>
      </c>
      <c r="L38" s="111"/>
      <c r="M38" s="111"/>
      <c r="N38" s="111"/>
      <c r="O38" s="111"/>
      <c r="P38" s="111"/>
      <c r="Q38" s="111"/>
      <c r="R38" s="112"/>
    </row>
    <row r="39" spans="1:18" ht="18.75" thickBot="1" x14ac:dyDescent="0.35">
      <c r="A39" s="125" t="s">
        <v>141</v>
      </c>
      <c r="B39" s="125"/>
      <c r="C39" s="125"/>
      <c r="D39" s="125"/>
      <c r="E39" s="125"/>
      <c r="F39" s="125" t="s">
        <v>11</v>
      </c>
      <c r="G39" s="125"/>
      <c r="H39" s="125" t="s">
        <v>12</v>
      </c>
      <c r="I39" s="125"/>
      <c r="K39" s="110" t="s">
        <v>144</v>
      </c>
      <c r="L39" s="111"/>
      <c r="M39" s="111"/>
      <c r="N39" s="111"/>
      <c r="O39" s="111"/>
      <c r="P39" s="111"/>
      <c r="Q39" s="113" t="s">
        <v>8</v>
      </c>
      <c r="R39" s="116"/>
    </row>
    <row r="40" spans="1:18" ht="15.75" x14ac:dyDescent="0.25">
      <c r="A40" s="143"/>
      <c r="B40" s="143"/>
      <c r="C40" s="143"/>
      <c r="D40" s="143"/>
      <c r="E40" s="143"/>
      <c r="F40" s="126"/>
      <c r="G40" s="126"/>
      <c r="H40" s="126"/>
      <c r="I40" s="126"/>
      <c r="K40" s="105"/>
      <c r="L40" s="106"/>
      <c r="M40" s="106"/>
      <c r="N40" s="106"/>
      <c r="O40" s="106"/>
      <c r="P40" s="106"/>
      <c r="Q40" s="108"/>
      <c r="R40" s="109"/>
    </row>
    <row r="41" spans="1:18" ht="15.75" x14ac:dyDescent="0.25">
      <c r="A41" s="142"/>
      <c r="B41" s="142"/>
      <c r="C41" s="142"/>
      <c r="D41" s="142"/>
      <c r="E41" s="142"/>
      <c r="F41" s="138"/>
      <c r="G41" s="138"/>
      <c r="H41" s="138"/>
      <c r="I41" s="138"/>
      <c r="K41" s="90"/>
      <c r="L41" s="91"/>
      <c r="M41" s="91"/>
      <c r="N41" s="91"/>
      <c r="O41" s="91"/>
      <c r="P41" s="91"/>
      <c r="Q41" s="88"/>
      <c r="R41" s="89"/>
    </row>
    <row r="42" spans="1:18" ht="15.75" x14ac:dyDescent="0.25">
      <c r="A42" s="119"/>
      <c r="B42" s="119"/>
      <c r="C42" s="119"/>
      <c r="D42" s="119"/>
      <c r="E42" s="119"/>
      <c r="F42" s="139"/>
      <c r="G42" s="139"/>
      <c r="H42" s="139"/>
      <c r="I42" s="139"/>
      <c r="K42" s="102"/>
      <c r="L42" s="103"/>
      <c r="M42" s="103"/>
      <c r="N42" s="103"/>
      <c r="O42" s="103"/>
      <c r="P42" s="103"/>
      <c r="Q42" s="96"/>
      <c r="R42" s="97"/>
    </row>
    <row r="43" spans="1:18" ht="15.75" x14ac:dyDescent="0.25">
      <c r="A43" s="142"/>
      <c r="B43" s="142"/>
      <c r="C43" s="142"/>
      <c r="D43" s="142"/>
      <c r="E43" s="142"/>
      <c r="F43" s="138"/>
      <c r="G43" s="138"/>
      <c r="H43" s="138"/>
      <c r="I43" s="138"/>
      <c r="K43" s="90"/>
      <c r="L43" s="91"/>
      <c r="M43" s="91"/>
      <c r="N43" s="91"/>
      <c r="O43" s="91"/>
      <c r="P43" s="91"/>
      <c r="Q43" s="88"/>
      <c r="R43" s="89"/>
    </row>
    <row r="44" spans="1:18" ht="16.5" thickBot="1" x14ac:dyDescent="0.3">
      <c r="A44" s="140"/>
      <c r="B44" s="140"/>
      <c r="C44" s="140"/>
      <c r="D44" s="141"/>
      <c r="E44" s="141"/>
      <c r="F44" s="120"/>
      <c r="G44" s="120"/>
      <c r="H44" s="120"/>
      <c r="I44" s="120"/>
      <c r="K44" s="93"/>
      <c r="L44" s="94"/>
      <c r="M44" s="94"/>
      <c r="N44" s="100"/>
      <c r="O44" s="100"/>
      <c r="P44" s="100"/>
      <c r="Q44" s="96"/>
      <c r="R44" s="97"/>
    </row>
    <row r="45" spans="1:18" ht="18" thickTop="1" thickBot="1" x14ac:dyDescent="0.35">
      <c r="D45" s="117" t="s">
        <v>9</v>
      </c>
      <c r="E45" s="117"/>
      <c r="F45" s="118">
        <f>SUM(F40:G44)</f>
        <v>0</v>
      </c>
      <c r="G45" s="118"/>
      <c r="H45" s="118">
        <f>SUM(H40:I44)</f>
        <v>0</v>
      </c>
      <c r="I45" s="118"/>
      <c r="N45" s="85" t="s">
        <v>9</v>
      </c>
      <c r="O45" s="86"/>
      <c r="P45" s="87"/>
      <c r="Q45" s="80">
        <f>SUM(Q40:R44)</f>
        <v>0</v>
      </c>
      <c r="R45" s="65"/>
    </row>
    <row r="46" spans="1:18" ht="15.75" thickBot="1" x14ac:dyDescent="0.3"/>
    <row r="47" spans="1:18" ht="18" thickTop="1" thickBot="1" x14ac:dyDescent="0.3">
      <c r="A47" s="61" t="s">
        <v>148</v>
      </c>
      <c r="B47" s="62"/>
      <c r="C47" s="62"/>
      <c r="D47" s="62"/>
      <c r="E47" s="62"/>
      <c r="F47" s="63"/>
      <c r="G47" s="80">
        <f>F45+H45+Q45</f>
        <v>0</v>
      </c>
      <c r="H47" s="64"/>
      <c r="I47" s="65"/>
    </row>
    <row r="49" spans="1:18" ht="17.25" thickBot="1" x14ac:dyDescent="0.35">
      <c r="A49" s="59" t="s">
        <v>150</v>
      </c>
      <c r="B49" s="59"/>
      <c r="C49" s="59"/>
      <c r="D49" s="59"/>
      <c r="E49" s="54"/>
      <c r="F49" s="54"/>
    </row>
    <row r="50" spans="1:18" ht="16.5" thickBot="1" x14ac:dyDescent="0.3">
      <c r="A50" s="69" t="s">
        <v>5</v>
      </c>
      <c r="B50" s="70"/>
      <c r="C50" s="70"/>
      <c r="D50" s="72"/>
      <c r="E50" s="73"/>
      <c r="F50" s="74"/>
    </row>
    <row r="52" spans="1:18" ht="17.25" thickBot="1" x14ac:dyDescent="0.35">
      <c r="A52" s="60" t="s">
        <v>159</v>
      </c>
      <c r="B52" s="60"/>
      <c r="C52" s="60"/>
      <c r="D52" s="60"/>
      <c r="E52" s="60"/>
      <c r="F52" s="60"/>
      <c r="G52" s="60"/>
      <c r="H52" s="60"/>
      <c r="I52" s="60"/>
      <c r="K52" s="60" t="s">
        <v>159</v>
      </c>
      <c r="L52" s="60"/>
      <c r="M52" s="60"/>
      <c r="N52" s="60"/>
      <c r="O52" s="60"/>
      <c r="P52" s="60"/>
      <c r="Q52" s="60"/>
      <c r="R52" s="60"/>
    </row>
    <row r="53" spans="1:18" ht="16.5" thickBot="1" x14ac:dyDescent="0.35">
      <c r="A53" s="110" t="s">
        <v>10</v>
      </c>
      <c r="B53" s="111"/>
      <c r="C53" s="111"/>
      <c r="D53" s="111"/>
      <c r="E53" s="111"/>
      <c r="F53" s="111"/>
      <c r="G53" s="111"/>
      <c r="H53" s="111"/>
      <c r="I53" s="112"/>
      <c r="K53" s="110" t="s">
        <v>13</v>
      </c>
      <c r="L53" s="111"/>
      <c r="M53" s="111"/>
      <c r="N53" s="111"/>
      <c r="O53" s="111"/>
      <c r="P53" s="111"/>
      <c r="Q53" s="111"/>
      <c r="R53" s="112"/>
    </row>
    <row r="54" spans="1:18" ht="18.75" thickBot="1" x14ac:dyDescent="0.35">
      <c r="A54" s="113" t="s">
        <v>141</v>
      </c>
      <c r="B54" s="114"/>
      <c r="C54" s="114"/>
      <c r="D54" s="114"/>
      <c r="E54" s="115"/>
      <c r="F54" s="113" t="s">
        <v>11</v>
      </c>
      <c r="G54" s="116"/>
      <c r="H54" s="113" t="s">
        <v>12</v>
      </c>
      <c r="I54" s="116"/>
      <c r="K54" s="110" t="s">
        <v>144</v>
      </c>
      <c r="L54" s="111"/>
      <c r="M54" s="111"/>
      <c r="N54" s="111"/>
      <c r="O54" s="111"/>
      <c r="P54" s="111"/>
      <c r="Q54" s="113" t="s">
        <v>8</v>
      </c>
      <c r="R54" s="116"/>
    </row>
    <row r="55" spans="1:18" ht="15.75" x14ac:dyDescent="0.25">
      <c r="A55" s="105"/>
      <c r="B55" s="106"/>
      <c r="C55" s="106"/>
      <c r="D55" s="106"/>
      <c r="E55" s="107"/>
      <c r="F55" s="108"/>
      <c r="G55" s="109"/>
      <c r="H55" s="108"/>
      <c r="I55" s="109"/>
      <c r="K55" s="105"/>
      <c r="L55" s="106"/>
      <c r="M55" s="106"/>
      <c r="N55" s="106"/>
      <c r="O55" s="106"/>
      <c r="P55" s="107"/>
      <c r="Q55" s="108"/>
      <c r="R55" s="109"/>
    </row>
    <row r="56" spans="1:18" ht="15.75" x14ac:dyDescent="0.25">
      <c r="A56" s="90"/>
      <c r="B56" s="91"/>
      <c r="C56" s="91"/>
      <c r="D56" s="91"/>
      <c r="E56" s="92"/>
      <c r="F56" s="88"/>
      <c r="G56" s="89"/>
      <c r="H56" s="88"/>
      <c r="I56" s="89"/>
      <c r="K56" s="90"/>
      <c r="L56" s="91"/>
      <c r="M56" s="91"/>
      <c r="N56" s="91"/>
      <c r="O56" s="91"/>
      <c r="P56" s="92"/>
      <c r="Q56" s="88"/>
      <c r="R56" s="89"/>
    </row>
    <row r="57" spans="1:18" ht="15.75" x14ac:dyDescent="0.25">
      <c r="A57" s="102"/>
      <c r="B57" s="103"/>
      <c r="C57" s="103"/>
      <c r="D57" s="103"/>
      <c r="E57" s="104"/>
      <c r="F57" s="96"/>
      <c r="G57" s="97"/>
      <c r="H57" s="96"/>
      <c r="I57" s="97"/>
      <c r="K57" s="102"/>
      <c r="L57" s="103"/>
      <c r="M57" s="103"/>
      <c r="N57" s="103"/>
      <c r="O57" s="103"/>
      <c r="P57" s="104"/>
      <c r="Q57" s="96"/>
      <c r="R57" s="97"/>
    </row>
    <row r="58" spans="1:18" ht="15.75" x14ac:dyDescent="0.25">
      <c r="A58" s="90"/>
      <c r="B58" s="91"/>
      <c r="C58" s="91"/>
      <c r="D58" s="91"/>
      <c r="E58" s="92"/>
      <c r="F58" s="88"/>
      <c r="G58" s="89"/>
      <c r="H58" s="88"/>
      <c r="I58" s="89"/>
      <c r="K58" s="90"/>
      <c r="L58" s="91"/>
      <c r="M58" s="91"/>
      <c r="N58" s="91"/>
      <c r="O58" s="91"/>
      <c r="P58" s="92"/>
      <c r="Q58" s="88"/>
      <c r="R58" s="89"/>
    </row>
    <row r="59" spans="1:18" ht="16.5" thickBot="1" x14ac:dyDescent="0.3">
      <c r="A59" s="93"/>
      <c r="B59" s="94"/>
      <c r="C59" s="94"/>
      <c r="D59" s="94"/>
      <c r="E59" s="95"/>
      <c r="F59" s="96"/>
      <c r="G59" s="97"/>
      <c r="H59" s="98"/>
      <c r="I59" s="99"/>
      <c r="K59" s="93"/>
      <c r="L59" s="94"/>
      <c r="M59" s="94"/>
      <c r="N59" s="100"/>
      <c r="O59" s="100"/>
      <c r="P59" s="101"/>
      <c r="Q59" s="96"/>
      <c r="R59" s="97"/>
    </row>
    <row r="60" spans="1:18" ht="18" thickTop="1" thickBot="1" x14ac:dyDescent="0.3">
      <c r="D60" s="81" t="s">
        <v>9</v>
      </c>
      <c r="E60" s="82"/>
      <c r="F60" s="83">
        <f>SUM(F55:G59)</f>
        <v>0</v>
      </c>
      <c r="G60" s="84"/>
      <c r="H60" s="83">
        <f>SUM(H55:I59)</f>
        <v>0</v>
      </c>
      <c r="I60" s="84"/>
      <c r="N60" s="85" t="s">
        <v>9</v>
      </c>
      <c r="O60" s="86"/>
      <c r="P60" s="87"/>
      <c r="Q60" s="80">
        <f>SUM(Q55:R59)</f>
        <v>0</v>
      </c>
      <c r="R60" s="65"/>
    </row>
    <row r="61" spans="1:18" ht="15.75" thickBot="1" x14ac:dyDescent="0.3"/>
    <row r="62" spans="1:18" ht="18" thickTop="1" thickBot="1" x14ac:dyDescent="0.3">
      <c r="A62" s="61" t="s">
        <v>158</v>
      </c>
      <c r="B62" s="62"/>
      <c r="C62" s="62"/>
      <c r="D62" s="62"/>
      <c r="E62" s="62"/>
      <c r="F62" s="63"/>
      <c r="G62" s="64">
        <f>F60+H60+Q60</f>
        <v>0</v>
      </c>
      <c r="H62" s="64"/>
      <c r="I62" s="65"/>
    </row>
    <row r="63" spans="1:18" s="29" customFormat="1" ht="13.5" x14ac:dyDescent="0.25">
      <c r="D63" s="57"/>
      <c r="E63" s="57"/>
      <c r="F63" s="57"/>
      <c r="G63" s="57"/>
      <c r="H63" s="57"/>
      <c r="I63" s="58"/>
      <c r="J63" s="58"/>
      <c r="K63" s="58"/>
    </row>
    <row r="64" spans="1:18" s="29" customFormat="1" ht="13.5" x14ac:dyDescent="0.25">
      <c r="B64" s="52" t="s">
        <v>135</v>
      </c>
    </row>
    <row r="65" spans="2:18" s="29" customFormat="1" ht="13.5" x14ac:dyDescent="0.25">
      <c r="B65" s="79" t="s">
        <v>140</v>
      </c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</row>
    <row r="66" spans="2:18" s="29" customFormat="1" ht="13.5" x14ac:dyDescent="0.25">
      <c r="B66" s="67" t="s">
        <v>139</v>
      </c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</row>
    <row r="67" spans="2:18" x14ac:dyDescent="0.25">
      <c r="B67" s="29"/>
    </row>
  </sheetData>
  <sheetProtection algorithmName="SHA-512" hashValue="2Q1RfdZZpSYS9djXRjEtBWA91v0xJ+i+XmEQDyiW01XSuQTJHK7HPV15kslsz0HuQBl/rFh5Jr8u4h2J5dioZg==" saltValue="qUu7H6djtvHjrdwhU3hZHw==" spinCount="100000" sheet="1" objects="1" scenarios="1" formatColumns="0" formatRows="0"/>
  <mergeCells count="180">
    <mergeCell ref="A2:I2"/>
    <mergeCell ref="B4:C4"/>
    <mergeCell ref="B5:C5"/>
    <mergeCell ref="A1:K1"/>
    <mergeCell ref="O5:R6"/>
    <mergeCell ref="A14:F14"/>
    <mergeCell ref="A13:I13"/>
    <mergeCell ref="G14:I14"/>
    <mergeCell ref="K14:P14"/>
    <mergeCell ref="Q14:R14"/>
    <mergeCell ref="K13:R13"/>
    <mergeCell ref="B6:C6"/>
    <mergeCell ref="D4:G4"/>
    <mergeCell ref="D5:G5"/>
    <mergeCell ref="D6:G6"/>
    <mergeCell ref="K4:M4"/>
    <mergeCell ref="K5:M5"/>
    <mergeCell ref="K21:P21"/>
    <mergeCell ref="Q21:R21"/>
    <mergeCell ref="A26:F26"/>
    <mergeCell ref="A27:F27"/>
    <mergeCell ref="K15:P15"/>
    <mergeCell ref="K16:P16"/>
    <mergeCell ref="K17:P17"/>
    <mergeCell ref="K18:P18"/>
    <mergeCell ref="K22:P22"/>
    <mergeCell ref="K23:P23"/>
    <mergeCell ref="K24:P24"/>
    <mergeCell ref="K25:P25"/>
    <mergeCell ref="A22:F22"/>
    <mergeCell ref="A23:F23"/>
    <mergeCell ref="A24:F24"/>
    <mergeCell ref="A25:F25"/>
    <mergeCell ref="A15:F15"/>
    <mergeCell ref="A16:F16"/>
    <mergeCell ref="A17:F17"/>
    <mergeCell ref="A18:F18"/>
    <mergeCell ref="G24:I24"/>
    <mergeCell ref="G25:I25"/>
    <mergeCell ref="G15:I15"/>
    <mergeCell ref="G16:I16"/>
    <mergeCell ref="A41:E41"/>
    <mergeCell ref="H44:I44"/>
    <mergeCell ref="F43:G43"/>
    <mergeCell ref="H43:I43"/>
    <mergeCell ref="Q17:R17"/>
    <mergeCell ref="Q18:R18"/>
    <mergeCell ref="Q22:R22"/>
    <mergeCell ref="Q23:R23"/>
    <mergeCell ref="G17:I17"/>
    <mergeCell ref="G18:I18"/>
    <mergeCell ref="G22:I22"/>
    <mergeCell ref="G23:I23"/>
    <mergeCell ref="A28:F28"/>
    <mergeCell ref="K28:P28"/>
    <mergeCell ref="A19:F19"/>
    <mergeCell ref="G19:I19"/>
    <mergeCell ref="K19:P19"/>
    <mergeCell ref="Q19:R19"/>
    <mergeCell ref="A20:F20"/>
    <mergeCell ref="G20:I20"/>
    <mergeCell ref="K20:P20"/>
    <mergeCell ref="Q20:R20"/>
    <mergeCell ref="A21:F21"/>
    <mergeCell ref="G21:I21"/>
    <mergeCell ref="K41:P41"/>
    <mergeCell ref="Q41:R41"/>
    <mergeCell ref="Q15:R15"/>
    <mergeCell ref="Q16:R16"/>
    <mergeCell ref="H39:I39"/>
    <mergeCell ref="Q30:R30"/>
    <mergeCell ref="N30:P30"/>
    <mergeCell ref="Q24:R24"/>
    <mergeCell ref="Q25:R25"/>
    <mergeCell ref="Q26:R26"/>
    <mergeCell ref="Q27:R27"/>
    <mergeCell ref="Q28:R28"/>
    <mergeCell ref="Q29:R29"/>
    <mergeCell ref="G26:I26"/>
    <mergeCell ref="G27:I27"/>
    <mergeCell ref="G28:I28"/>
    <mergeCell ref="G29:I29"/>
    <mergeCell ref="K29:P29"/>
    <mergeCell ref="K26:P26"/>
    <mergeCell ref="K27:P27"/>
    <mergeCell ref="F41:G41"/>
    <mergeCell ref="H40:I40"/>
    <mergeCell ref="H41:I41"/>
    <mergeCell ref="A38:I38"/>
    <mergeCell ref="D30:F30"/>
    <mergeCell ref="G30:I30"/>
    <mergeCell ref="A29:F29"/>
    <mergeCell ref="K38:R38"/>
    <mergeCell ref="K39:P39"/>
    <mergeCell ref="Q39:R39"/>
    <mergeCell ref="K40:P40"/>
    <mergeCell ref="Q40:R40"/>
    <mergeCell ref="A39:E39"/>
    <mergeCell ref="F39:G39"/>
    <mergeCell ref="F40:G40"/>
    <mergeCell ref="A40:E40"/>
    <mergeCell ref="K44:P44"/>
    <mergeCell ref="Q44:R44"/>
    <mergeCell ref="K43:P43"/>
    <mergeCell ref="Q43:R43"/>
    <mergeCell ref="K42:P42"/>
    <mergeCell ref="Q42:R42"/>
    <mergeCell ref="N45:P45"/>
    <mergeCell ref="Q45:R45"/>
    <mergeCell ref="D45:E45"/>
    <mergeCell ref="F45:G45"/>
    <mergeCell ref="H45:I45"/>
    <mergeCell ref="A42:E42"/>
    <mergeCell ref="F44:G44"/>
    <mergeCell ref="F42:G42"/>
    <mergeCell ref="H42:I42"/>
    <mergeCell ref="A44:E44"/>
    <mergeCell ref="A43:E43"/>
    <mergeCell ref="H55:I55"/>
    <mergeCell ref="K55:P55"/>
    <mergeCell ref="Q55:R55"/>
    <mergeCell ref="A56:E56"/>
    <mergeCell ref="F56:G56"/>
    <mergeCell ref="H56:I56"/>
    <mergeCell ref="A53:I53"/>
    <mergeCell ref="K53:R53"/>
    <mergeCell ref="A54:E54"/>
    <mergeCell ref="F54:G54"/>
    <mergeCell ref="H54:I54"/>
    <mergeCell ref="K54:P54"/>
    <mergeCell ref="Q54:R54"/>
    <mergeCell ref="K56:P56"/>
    <mergeCell ref="G47:I47"/>
    <mergeCell ref="D60:E60"/>
    <mergeCell ref="F60:G60"/>
    <mergeCell ref="H60:I60"/>
    <mergeCell ref="N60:P60"/>
    <mergeCell ref="Q60:R60"/>
    <mergeCell ref="Q56:R56"/>
    <mergeCell ref="K58:P58"/>
    <mergeCell ref="Q58:R58"/>
    <mergeCell ref="A59:E59"/>
    <mergeCell ref="F59:G59"/>
    <mergeCell ref="H59:I59"/>
    <mergeCell ref="K59:P59"/>
    <mergeCell ref="Q59:R59"/>
    <mergeCell ref="H58:I58"/>
    <mergeCell ref="A57:E57"/>
    <mergeCell ref="F57:G57"/>
    <mergeCell ref="H57:I57"/>
    <mergeCell ref="K57:P57"/>
    <mergeCell ref="Q57:R57"/>
    <mergeCell ref="A58:E58"/>
    <mergeCell ref="F58:G58"/>
    <mergeCell ref="A55:E55"/>
    <mergeCell ref="F55:G55"/>
    <mergeCell ref="A49:D49"/>
    <mergeCell ref="A52:I52"/>
    <mergeCell ref="K52:R52"/>
    <mergeCell ref="A62:F62"/>
    <mergeCell ref="G62:I62"/>
    <mergeCell ref="I4:J4"/>
    <mergeCell ref="I5:J5"/>
    <mergeCell ref="B66:R66"/>
    <mergeCell ref="K12:R12"/>
    <mergeCell ref="A12:I12"/>
    <mergeCell ref="A10:C10"/>
    <mergeCell ref="A9:D9"/>
    <mergeCell ref="D10:F10"/>
    <mergeCell ref="A34:D34"/>
    <mergeCell ref="G32:I32"/>
    <mergeCell ref="A35:C35"/>
    <mergeCell ref="D35:F35"/>
    <mergeCell ref="A37:I37"/>
    <mergeCell ref="K37:R37"/>
    <mergeCell ref="B65:R65"/>
    <mergeCell ref="A50:C50"/>
    <mergeCell ref="D50:F50"/>
    <mergeCell ref="A32:F32"/>
    <mergeCell ref="A47:F47"/>
  </mergeCells>
  <phoneticPr fontId="13" type="noConversion"/>
  <conditionalFormatting sqref="A15:A29">
    <cfRule type="expression" dxfId="23" priority="12">
      <formula>AND(ISBLANK(A15),C15&gt;0)</formula>
    </cfRule>
  </conditionalFormatting>
  <conditionalFormatting sqref="A40:A44">
    <cfRule type="expression" dxfId="22" priority="22">
      <formula>AND(ISBLANK(A40),C40&gt;0)</formula>
    </cfRule>
  </conditionalFormatting>
  <conditionalFormatting sqref="A55:A59">
    <cfRule type="expression" dxfId="21" priority="2">
      <formula>AND(ISBLANK(A55),C55&gt;0)</formula>
    </cfRule>
  </conditionalFormatting>
  <conditionalFormatting sqref="K15:K29">
    <cfRule type="expression" dxfId="20" priority="11">
      <formula>AND(ISBLANK(K15),M15&gt;0)</formula>
    </cfRule>
  </conditionalFormatting>
  <conditionalFormatting sqref="K40:K44">
    <cfRule type="expression" dxfId="19" priority="6">
      <formula>AND(ISBLANK(K40),M40&gt;0)</formula>
    </cfRule>
  </conditionalFormatting>
  <conditionalFormatting sqref="K55:K59">
    <cfRule type="expression" dxfId="18" priority="4">
      <formula>AND(ISBLANK(K55),M55&gt;0)</formula>
    </cfRule>
  </conditionalFormatting>
  <dataValidations count="2">
    <dataValidation type="decimal" operator="greaterThanOrEqual" allowBlank="1" showErrorMessage="1" errorTitle="Dollar Values ONLY" error="Enter only positive dollar values to the nearest penny or leave as zero." sqref="Q15:R29 D50 F55:I59 D10:F10 Q40:R44 D35:F35 F40:I44 Q55:R59" xr:uid="{2E677F8B-67E8-4294-A760-0752BA9D1001}">
      <formula1>0</formula1>
    </dataValidation>
    <dataValidation type="decimal" operator="greaterThanOrEqual" allowBlank="1" showErrorMessage="1" sqref="G15:I29" xr:uid="{7F5FEA5F-3EBF-4352-AA04-1A2A41E5C517}">
      <formula1>0</formula1>
    </dataValidation>
  </dataValidations>
  <pageMargins left="0.7" right="0.7" top="0.75" bottom="0.75" header="0.3" footer="0.3"/>
  <pageSetup scale="58" fitToHeight="0" orientation="portrait" r:id="rId1"/>
  <colBreaks count="1" manualBreakCount="1">
    <brk id="19" max="81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B79E422-DDC1-4720-B763-CEAC468780F6}">
          <x14:formula1>
            <xm:f>LookupData!$E$3:$E$69</xm:f>
          </x14:formula1>
          <xm:sqref>D4:G4</xm:sqref>
        </x14:dataValidation>
        <x14:dataValidation type="list" allowBlank="1" showInputMessage="1" showErrorMessage="1" xr:uid="{9338A55D-A9C2-42F5-8899-AF1CD17162D0}">
          <x14:formula1>
            <xm:f>LookupData!$A$72:$A$76</xm:f>
          </x14:formula1>
          <xm:sqref>K5:M5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443D0-9D2B-47A8-B5D3-0668F9C48605}">
  <sheetPr codeName="Sheet2">
    <pageSetUpPr fitToPage="1"/>
  </sheetPr>
  <dimension ref="A1:S67"/>
  <sheetViews>
    <sheetView zoomScaleNormal="100" zoomScaleSheetLayoutView="100" workbookViewId="0">
      <selection activeCell="D5" sqref="D5:G5"/>
    </sheetView>
  </sheetViews>
  <sheetFormatPr defaultRowHeight="15" x14ac:dyDescent="0.25"/>
  <cols>
    <col min="1" max="9" width="8.7109375" customWidth="1"/>
    <col min="10" max="10" width="4.7109375" customWidth="1"/>
    <col min="11" max="13" width="8.7109375" customWidth="1"/>
    <col min="14" max="14" width="10" customWidth="1"/>
    <col min="15" max="25" width="8.7109375" customWidth="1"/>
  </cols>
  <sheetData>
    <row r="1" spans="1:19" s="27" customFormat="1" ht="19.5" x14ac:dyDescent="0.3">
      <c r="A1" s="170" t="s">
        <v>138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9" ht="19.5" x14ac:dyDescent="0.25">
      <c r="A2" s="170" t="str">
        <f>"County Fiscal Year "&amp;ReportInfo!S1&amp;"-"&amp;(ReportInfo!S1+1)</f>
        <v>County Fiscal Year 2023-2024</v>
      </c>
      <c r="B2" s="170"/>
      <c r="C2" s="170"/>
      <c r="D2" s="170"/>
      <c r="E2" s="170"/>
      <c r="F2" s="170"/>
      <c r="G2" s="170"/>
      <c r="H2" s="170"/>
      <c r="I2" s="170"/>
    </row>
    <row r="4" spans="1:19" ht="16.5" x14ac:dyDescent="0.25">
      <c r="B4" s="164" t="s">
        <v>0</v>
      </c>
      <c r="C4" s="164"/>
      <c r="D4" s="171">
        <f>'Qtr 1 Oct-Dec'!$D$4</f>
        <v>0</v>
      </c>
      <c r="E4" s="171"/>
      <c r="F4" s="171"/>
      <c r="G4" s="171"/>
      <c r="I4" s="66" t="s">
        <v>3</v>
      </c>
      <c r="J4" s="66"/>
      <c r="K4" s="172" t="s">
        <v>98</v>
      </c>
      <c r="L4" s="172"/>
      <c r="M4" s="172"/>
    </row>
    <row r="5" spans="1:19" ht="15.75" x14ac:dyDescent="0.25">
      <c r="B5" s="164" t="s">
        <v>1</v>
      </c>
      <c r="C5" s="164"/>
      <c r="D5" s="166">
        <f>'Qtr 1 Oct-Dec'!$D$5</f>
        <v>0</v>
      </c>
      <c r="E5" s="166"/>
      <c r="F5" s="166"/>
      <c r="G5" s="166"/>
      <c r="I5" s="66" t="s">
        <v>4</v>
      </c>
      <c r="J5" s="66"/>
      <c r="K5" s="169"/>
      <c r="L5" s="169"/>
      <c r="M5" s="169"/>
      <c r="O5" s="156" t="str">
        <f>'Qtr 1 Oct-Dec'!$O$5</f>
        <v>CCOC Form Version 1
Created: 10/1/2023</v>
      </c>
      <c r="P5" s="156"/>
      <c r="Q5" s="156"/>
      <c r="R5" s="156"/>
    </row>
    <row r="6" spans="1:19" ht="15.75" x14ac:dyDescent="0.25">
      <c r="B6" s="164" t="s">
        <v>2</v>
      </c>
      <c r="C6" s="164"/>
      <c r="D6" s="167">
        <f>'Qtr 1 Oct-Dec'!$D$6</f>
        <v>0</v>
      </c>
      <c r="E6" s="167"/>
      <c r="F6" s="167"/>
      <c r="G6" s="167"/>
      <c r="O6" s="156"/>
      <c r="P6" s="156"/>
      <c r="Q6" s="156"/>
      <c r="R6" s="156"/>
    </row>
    <row r="9" spans="1:19" ht="17.25" thickBot="1" x14ac:dyDescent="0.35">
      <c r="A9" s="71" t="s">
        <v>145</v>
      </c>
      <c r="B9" s="71"/>
      <c r="C9" s="71"/>
      <c r="D9" s="71"/>
      <c r="E9" s="54"/>
      <c r="F9" s="54"/>
      <c r="G9" s="54"/>
    </row>
    <row r="10" spans="1:19" ht="16.5" thickBot="1" x14ac:dyDescent="0.3">
      <c r="A10" s="69" t="s">
        <v>5</v>
      </c>
      <c r="B10" s="70"/>
      <c r="C10" s="70"/>
      <c r="D10" s="72"/>
      <c r="E10" s="73"/>
      <c r="F10" s="74"/>
    </row>
    <row r="12" spans="1:19" ht="17.25" thickBot="1" x14ac:dyDescent="0.3">
      <c r="A12" s="68" t="s">
        <v>146</v>
      </c>
      <c r="B12" s="68"/>
      <c r="C12" s="68"/>
      <c r="D12" s="68"/>
      <c r="E12" s="68"/>
      <c r="F12" s="68"/>
      <c r="G12" s="68"/>
      <c r="H12" s="68"/>
      <c r="I12" s="68"/>
      <c r="K12" s="68" t="s">
        <v>146</v>
      </c>
      <c r="L12" s="68"/>
      <c r="M12" s="68"/>
      <c r="N12" s="68"/>
      <c r="O12" s="68"/>
      <c r="P12" s="68"/>
      <c r="Q12" s="68"/>
      <c r="R12" s="68"/>
    </row>
    <row r="13" spans="1:19" ht="16.5" thickBot="1" x14ac:dyDescent="0.35">
      <c r="A13" s="160" t="s">
        <v>6</v>
      </c>
      <c r="B13" s="161"/>
      <c r="C13" s="161"/>
      <c r="D13" s="161"/>
      <c r="E13" s="161"/>
      <c r="F13" s="161"/>
      <c r="G13" s="161"/>
      <c r="H13" s="161"/>
      <c r="I13" s="162"/>
      <c r="K13" s="160" t="s">
        <v>7</v>
      </c>
      <c r="L13" s="161"/>
      <c r="M13" s="161"/>
      <c r="N13" s="161"/>
      <c r="O13" s="161"/>
      <c r="P13" s="161"/>
      <c r="Q13" s="161"/>
      <c r="R13" s="161"/>
      <c r="S13" s="55"/>
    </row>
    <row r="14" spans="1:19" ht="18.75" thickBot="1" x14ac:dyDescent="0.3">
      <c r="A14" s="157" t="s">
        <v>141</v>
      </c>
      <c r="B14" s="158"/>
      <c r="C14" s="158"/>
      <c r="D14" s="158"/>
      <c r="E14" s="158"/>
      <c r="F14" s="159"/>
      <c r="G14" s="157" t="s">
        <v>8</v>
      </c>
      <c r="H14" s="158"/>
      <c r="I14" s="163"/>
      <c r="K14" s="160" t="s">
        <v>141</v>
      </c>
      <c r="L14" s="161"/>
      <c r="M14" s="161"/>
      <c r="N14" s="161"/>
      <c r="O14" s="161"/>
      <c r="P14" s="161"/>
      <c r="Q14" s="157" t="s">
        <v>8</v>
      </c>
      <c r="R14" s="163"/>
    </row>
    <row r="15" spans="1:19" ht="15.75" x14ac:dyDescent="0.25">
      <c r="A15" s="152">
        <f>'Qtr 1 Oct-Dec'!A15</f>
        <v>0</v>
      </c>
      <c r="B15" s="153"/>
      <c r="C15" s="153"/>
      <c r="D15" s="153"/>
      <c r="E15" s="153"/>
      <c r="F15" s="154"/>
      <c r="G15" s="155"/>
      <c r="H15" s="155"/>
      <c r="I15" s="109"/>
      <c r="K15" s="150">
        <f>'Qtr 1 Oct-Dec'!K15</f>
        <v>0</v>
      </c>
      <c r="L15" s="151"/>
      <c r="M15" s="151"/>
      <c r="N15" s="151"/>
      <c r="O15" s="151"/>
      <c r="P15" s="151"/>
      <c r="Q15" s="108"/>
      <c r="R15" s="109"/>
    </row>
    <row r="16" spans="1:19" ht="15.75" x14ac:dyDescent="0.25">
      <c r="A16" s="144">
        <f>'Qtr 1 Oct-Dec'!A16</f>
        <v>0</v>
      </c>
      <c r="B16" s="145"/>
      <c r="C16" s="145"/>
      <c r="D16" s="145"/>
      <c r="E16" s="145"/>
      <c r="F16" s="146"/>
      <c r="G16" s="127"/>
      <c r="H16" s="127"/>
      <c r="I16" s="89"/>
      <c r="K16" s="134">
        <f>'Qtr 1 Oct-Dec'!K16</f>
        <v>0</v>
      </c>
      <c r="L16" s="135"/>
      <c r="M16" s="135"/>
      <c r="N16" s="135"/>
      <c r="O16" s="135"/>
      <c r="P16" s="135"/>
      <c r="Q16" s="88"/>
      <c r="R16" s="89"/>
    </row>
    <row r="17" spans="1:18" ht="15.75" x14ac:dyDescent="0.25">
      <c r="A17" s="147">
        <f>'Qtr 1 Oct-Dec'!A17</f>
        <v>0</v>
      </c>
      <c r="B17" s="148"/>
      <c r="C17" s="148"/>
      <c r="D17" s="148"/>
      <c r="E17" s="148"/>
      <c r="F17" s="149"/>
      <c r="G17" s="128"/>
      <c r="H17" s="128"/>
      <c r="I17" s="97"/>
      <c r="K17" s="136">
        <f>'Qtr 1 Oct-Dec'!K17</f>
        <v>0</v>
      </c>
      <c r="L17" s="137"/>
      <c r="M17" s="137"/>
      <c r="N17" s="137"/>
      <c r="O17" s="137"/>
      <c r="P17" s="137"/>
      <c r="Q17" s="96"/>
      <c r="R17" s="97"/>
    </row>
    <row r="18" spans="1:18" ht="15.75" x14ac:dyDescent="0.25">
      <c r="A18" s="144">
        <f>'Qtr 1 Oct-Dec'!A18</f>
        <v>0</v>
      </c>
      <c r="B18" s="145"/>
      <c r="C18" s="145"/>
      <c r="D18" s="145"/>
      <c r="E18" s="145"/>
      <c r="F18" s="146"/>
      <c r="G18" s="127"/>
      <c r="H18" s="127"/>
      <c r="I18" s="89"/>
      <c r="K18" s="134">
        <f>'Qtr 1 Oct-Dec'!K18</f>
        <v>0</v>
      </c>
      <c r="L18" s="135"/>
      <c r="M18" s="135"/>
      <c r="N18" s="135"/>
      <c r="O18" s="135"/>
      <c r="P18" s="135"/>
      <c r="Q18" s="88"/>
      <c r="R18" s="89"/>
    </row>
    <row r="19" spans="1:18" ht="15.75" x14ac:dyDescent="0.25">
      <c r="A19" s="147">
        <f>'Qtr 1 Oct-Dec'!A19</f>
        <v>0</v>
      </c>
      <c r="B19" s="148"/>
      <c r="C19" s="148"/>
      <c r="D19" s="148"/>
      <c r="E19" s="148"/>
      <c r="F19" s="149"/>
      <c r="G19" s="128"/>
      <c r="H19" s="128"/>
      <c r="I19" s="97"/>
      <c r="K19" s="136">
        <f>'Qtr 1 Oct-Dec'!K19</f>
        <v>0</v>
      </c>
      <c r="L19" s="137"/>
      <c r="M19" s="137"/>
      <c r="N19" s="137"/>
      <c r="O19" s="137"/>
      <c r="P19" s="137"/>
      <c r="Q19" s="96"/>
      <c r="R19" s="97"/>
    </row>
    <row r="20" spans="1:18" ht="15.75" x14ac:dyDescent="0.25">
      <c r="A20" s="144">
        <f>'Qtr 1 Oct-Dec'!A20</f>
        <v>0</v>
      </c>
      <c r="B20" s="145"/>
      <c r="C20" s="145"/>
      <c r="D20" s="145"/>
      <c r="E20" s="145"/>
      <c r="F20" s="146"/>
      <c r="G20" s="127"/>
      <c r="H20" s="127"/>
      <c r="I20" s="89"/>
      <c r="K20" s="134">
        <f>'Qtr 1 Oct-Dec'!K20</f>
        <v>0</v>
      </c>
      <c r="L20" s="135"/>
      <c r="M20" s="135"/>
      <c r="N20" s="135"/>
      <c r="O20" s="135"/>
      <c r="P20" s="135"/>
      <c r="Q20" s="88"/>
      <c r="R20" s="89"/>
    </row>
    <row r="21" spans="1:18" ht="15.75" x14ac:dyDescent="0.25">
      <c r="A21" s="147">
        <f>'Qtr 1 Oct-Dec'!A21</f>
        <v>0</v>
      </c>
      <c r="B21" s="148"/>
      <c r="C21" s="148"/>
      <c r="D21" s="148"/>
      <c r="E21" s="148"/>
      <c r="F21" s="149"/>
      <c r="G21" s="128"/>
      <c r="H21" s="128"/>
      <c r="I21" s="97"/>
      <c r="K21" s="136">
        <f>'Qtr 1 Oct-Dec'!K21</f>
        <v>0</v>
      </c>
      <c r="L21" s="137"/>
      <c r="M21" s="137"/>
      <c r="N21" s="137"/>
      <c r="O21" s="137"/>
      <c r="P21" s="137"/>
      <c r="Q21" s="96"/>
      <c r="R21" s="97"/>
    </row>
    <row r="22" spans="1:18" ht="15.75" x14ac:dyDescent="0.25">
      <c r="A22" s="144">
        <f>'Qtr 1 Oct-Dec'!A22</f>
        <v>0</v>
      </c>
      <c r="B22" s="145"/>
      <c r="C22" s="145"/>
      <c r="D22" s="145"/>
      <c r="E22" s="145"/>
      <c r="F22" s="146"/>
      <c r="G22" s="127"/>
      <c r="H22" s="127"/>
      <c r="I22" s="89"/>
      <c r="K22" s="134">
        <f>'Qtr 1 Oct-Dec'!K22</f>
        <v>0</v>
      </c>
      <c r="L22" s="135"/>
      <c r="M22" s="135"/>
      <c r="N22" s="135"/>
      <c r="O22" s="135"/>
      <c r="P22" s="135"/>
      <c r="Q22" s="88"/>
      <c r="R22" s="89"/>
    </row>
    <row r="23" spans="1:18" ht="15.75" x14ac:dyDescent="0.25">
      <c r="A23" s="147">
        <f>'Qtr 1 Oct-Dec'!A23</f>
        <v>0</v>
      </c>
      <c r="B23" s="148"/>
      <c r="C23" s="148"/>
      <c r="D23" s="148"/>
      <c r="E23" s="148"/>
      <c r="F23" s="149"/>
      <c r="G23" s="128"/>
      <c r="H23" s="128"/>
      <c r="I23" s="97"/>
      <c r="K23" s="136">
        <f>'Qtr 1 Oct-Dec'!K23</f>
        <v>0</v>
      </c>
      <c r="L23" s="137"/>
      <c r="M23" s="137"/>
      <c r="N23" s="137"/>
      <c r="O23" s="137"/>
      <c r="P23" s="137"/>
      <c r="Q23" s="96"/>
      <c r="R23" s="97"/>
    </row>
    <row r="24" spans="1:18" ht="15.75" x14ac:dyDescent="0.25">
      <c r="A24" s="144">
        <f>'Qtr 1 Oct-Dec'!A24</f>
        <v>0</v>
      </c>
      <c r="B24" s="145"/>
      <c r="C24" s="145"/>
      <c r="D24" s="145"/>
      <c r="E24" s="145"/>
      <c r="F24" s="146"/>
      <c r="G24" s="127"/>
      <c r="H24" s="127"/>
      <c r="I24" s="89"/>
      <c r="K24" s="134">
        <f>'Qtr 1 Oct-Dec'!K24</f>
        <v>0</v>
      </c>
      <c r="L24" s="135"/>
      <c r="M24" s="135"/>
      <c r="N24" s="135"/>
      <c r="O24" s="135"/>
      <c r="P24" s="135"/>
      <c r="Q24" s="88"/>
      <c r="R24" s="89"/>
    </row>
    <row r="25" spans="1:18" ht="15.75" x14ac:dyDescent="0.25">
      <c r="A25" s="147">
        <f>'Qtr 1 Oct-Dec'!A25</f>
        <v>0</v>
      </c>
      <c r="B25" s="148"/>
      <c r="C25" s="148"/>
      <c r="D25" s="148"/>
      <c r="E25" s="148"/>
      <c r="F25" s="149"/>
      <c r="G25" s="128"/>
      <c r="H25" s="128"/>
      <c r="I25" s="97"/>
      <c r="K25" s="136">
        <f>'Qtr 1 Oct-Dec'!K25</f>
        <v>0</v>
      </c>
      <c r="L25" s="137"/>
      <c r="M25" s="137"/>
      <c r="N25" s="137"/>
      <c r="O25" s="137"/>
      <c r="P25" s="137"/>
      <c r="Q25" s="96"/>
      <c r="R25" s="97"/>
    </row>
    <row r="26" spans="1:18" ht="15.75" x14ac:dyDescent="0.25">
      <c r="A26" s="144">
        <f>'Qtr 1 Oct-Dec'!A26</f>
        <v>0</v>
      </c>
      <c r="B26" s="145"/>
      <c r="C26" s="145"/>
      <c r="D26" s="145"/>
      <c r="E26" s="145"/>
      <c r="F26" s="146"/>
      <c r="G26" s="127"/>
      <c r="H26" s="127"/>
      <c r="I26" s="89"/>
      <c r="K26" s="134">
        <f>'Qtr 1 Oct-Dec'!K26</f>
        <v>0</v>
      </c>
      <c r="L26" s="135"/>
      <c r="M26" s="135"/>
      <c r="N26" s="135"/>
      <c r="O26" s="135"/>
      <c r="P26" s="135"/>
      <c r="Q26" s="88"/>
      <c r="R26" s="89"/>
    </row>
    <row r="27" spans="1:18" ht="15.75" x14ac:dyDescent="0.25">
      <c r="A27" s="147">
        <f>'Qtr 1 Oct-Dec'!A27</f>
        <v>0</v>
      </c>
      <c r="B27" s="148"/>
      <c r="C27" s="148"/>
      <c r="D27" s="148"/>
      <c r="E27" s="148"/>
      <c r="F27" s="149"/>
      <c r="G27" s="128"/>
      <c r="H27" s="128"/>
      <c r="I27" s="97"/>
      <c r="K27" s="136">
        <f>'Qtr 1 Oct-Dec'!K27</f>
        <v>0</v>
      </c>
      <c r="L27" s="137"/>
      <c r="M27" s="137"/>
      <c r="N27" s="137"/>
      <c r="O27" s="137"/>
      <c r="P27" s="137"/>
      <c r="Q27" s="96"/>
      <c r="R27" s="97"/>
    </row>
    <row r="28" spans="1:18" ht="15.75" x14ac:dyDescent="0.25">
      <c r="A28" s="144">
        <f>'Qtr 1 Oct-Dec'!A28</f>
        <v>0</v>
      </c>
      <c r="B28" s="145"/>
      <c r="C28" s="145"/>
      <c r="D28" s="145"/>
      <c r="E28" s="145"/>
      <c r="F28" s="146"/>
      <c r="G28" s="127"/>
      <c r="H28" s="127"/>
      <c r="I28" s="89"/>
      <c r="K28" s="134">
        <f>'Qtr 1 Oct-Dec'!K28</f>
        <v>0</v>
      </c>
      <c r="L28" s="135"/>
      <c r="M28" s="135"/>
      <c r="N28" s="135"/>
      <c r="O28" s="135"/>
      <c r="P28" s="135"/>
      <c r="Q28" s="88"/>
      <c r="R28" s="89"/>
    </row>
    <row r="29" spans="1:18" ht="16.5" thickBot="1" x14ac:dyDescent="0.3">
      <c r="A29" s="121">
        <f>'Qtr 1 Oct-Dec'!A29</f>
        <v>0</v>
      </c>
      <c r="B29" s="122"/>
      <c r="C29" s="122"/>
      <c r="D29" s="123"/>
      <c r="E29" s="123"/>
      <c r="F29" s="124"/>
      <c r="G29" s="129"/>
      <c r="H29" s="129"/>
      <c r="I29" s="130"/>
      <c r="K29" s="131">
        <f>'Qtr 1 Oct-Dec'!K29</f>
        <v>0</v>
      </c>
      <c r="L29" s="132"/>
      <c r="M29" s="132"/>
      <c r="N29" s="133"/>
      <c r="O29" s="133"/>
      <c r="P29" s="133"/>
      <c r="Q29" s="98"/>
      <c r="R29" s="99"/>
    </row>
    <row r="30" spans="1:18" ht="18" thickTop="1" thickBot="1" x14ac:dyDescent="0.3">
      <c r="D30" s="85" t="s">
        <v>9</v>
      </c>
      <c r="E30" s="86"/>
      <c r="F30" s="87"/>
      <c r="G30" s="80">
        <f>SUM(G15:I29)</f>
        <v>0</v>
      </c>
      <c r="H30" s="64"/>
      <c r="I30" s="65"/>
      <c r="N30" s="85" t="s">
        <v>147</v>
      </c>
      <c r="O30" s="86"/>
      <c r="P30" s="87"/>
      <c r="Q30" s="80">
        <f>SUM(Q15:R29)</f>
        <v>0</v>
      </c>
      <c r="R30" s="65"/>
    </row>
    <row r="31" spans="1:18" ht="15.75" thickBot="1" x14ac:dyDescent="0.3"/>
    <row r="32" spans="1:18" ht="18" thickTop="1" thickBot="1" x14ac:dyDescent="0.3">
      <c r="A32" s="61" t="s">
        <v>149</v>
      </c>
      <c r="B32" s="62"/>
      <c r="C32" s="62"/>
      <c r="D32" s="62"/>
      <c r="E32" s="62"/>
      <c r="F32" s="63"/>
      <c r="G32" s="75">
        <f>G30+Q30</f>
        <v>0</v>
      </c>
      <c r="H32" s="76"/>
      <c r="I32" s="77"/>
    </row>
    <row r="33" spans="1:18" x14ac:dyDescent="0.25">
      <c r="G33" s="56"/>
      <c r="H33" s="56"/>
      <c r="I33" s="56"/>
    </row>
    <row r="34" spans="1:18" ht="17.25" thickBot="1" x14ac:dyDescent="0.35">
      <c r="A34" s="71" t="s">
        <v>142</v>
      </c>
      <c r="B34" s="71"/>
      <c r="C34" s="71"/>
      <c r="D34" s="71"/>
      <c r="E34" s="54"/>
      <c r="F34" s="54"/>
      <c r="G34" s="54"/>
    </row>
    <row r="35" spans="1:18" ht="16.5" thickBot="1" x14ac:dyDescent="0.3">
      <c r="A35" s="69" t="s">
        <v>5</v>
      </c>
      <c r="B35" s="70"/>
      <c r="C35" s="78"/>
      <c r="D35" s="72"/>
      <c r="E35" s="73"/>
      <c r="F35" s="74"/>
    </row>
    <row r="37" spans="1:18" ht="17.25" thickBot="1" x14ac:dyDescent="0.3">
      <c r="A37" s="59" t="s">
        <v>143</v>
      </c>
      <c r="B37" s="59"/>
      <c r="C37" s="59"/>
      <c r="D37" s="59"/>
      <c r="E37" s="59"/>
      <c r="F37" s="59"/>
      <c r="G37" s="59"/>
      <c r="H37" s="59"/>
      <c r="I37" s="59"/>
      <c r="K37" s="59" t="s">
        <v>143</v>
      </c>
      <c r="L37" s="59"/>
      <c r="M37" s="59"/>
      <c r="N37" s="59"/>
      <c r="O37" s="59"/>
      <c r="P37" s="59"/>
      <c r="Q37" s="59"/>
      <c r="R37" s="59"/>
    </row>
    <row r="38" spans="1:18" ht="16.5" thickBot="1" x14ac:dyDescent="0.35">
      <c r="A38" s="110" t="s">
        <v>10</v>
      </c>
      <c r="B38" s="111"/>
      <c r="C38" s="111"/>
      <c r="D38" s="111"/>
      <c r="E38" s="111"/>
      <c r="F38" s="111"/>
      <c r="G38" s="111"/>
      <c r="H38" s="111"/>
      <c r="I38" s="112"/>
      <c r="K38" s="110" t="s">
        <v>13</v>
      </c>
      <c r="L38" s="111"/>
      <c r="M38" s="111"/>
      <c r="N38" s="111"/>
      <c r="O38" s="111"/>
      <c r="P38" s="111"/>
      <c r="Q38" s="111"/>
      <c r="R38" s="112"/>
    </row>
    <row r="39" spans="1:18" ht="18.75" thickBot="1" x14ac:dyDescent="0.35">
      <c r="A39" s="125" t="s">
        <v>141</v>
      </c>
      <c r="B39" s="125"/>
      <c r="C39" s="125"/>
      <c r="D39" s="125"/>
      <c r="E39" s="125"/>
      <c r="F39" s="125" t="s">
        <v>11</v>
      </c>
      <c r="G39" s="125"/>
      <c r="H39" s="125" t="s">
        <v>12</v>
      </c>
      <c r="I39" s="125"/>
      <c r="K39" s="110" t="s">
        <v>144</v>
      </c>
      <c r="L39" s="111"/>
      <c r="M39" s="111"/>
      <c r="N39" s="111"/>
      <c r="O39" s="111"/>
      <c r="P39" s="111"/>
      <c r="Q39" s="113" t="s">
        <v>8</v>
      </c>
      <c r="R39" s="116"/>
    </row>
    <row r="40" spans="1:18" ht="15.75" x14ac:dyDescent="0.25">
      <c r="A40" s="143">
        <f>'Qtr 1 Oct-Dec'!A40</f>
        <v>0</v>
      </c>
      <c r="B40" s="143"/>
      <c r="C40" s="143"/>
      <c r="D40" s="143"/>
      <c r="E40" s="143"/>
      <c r="F40" s="126"/>
      <c r="G40" s="126"/>
      <c r="H40" s="126"/>
      <c r="I40" s="126"/>
      <c r="K40" s="105">
        <f>'Qtr 1 Oct-Dec'!K40</f>
        <v>0</v>
      </c>
      <c r="L40" s="106"/>
      <c r="M40" s="106"/>
      <c r="N40" s="106"/>
      <c r="O40" s="106"/>
      <c r="P40" s="106"/>
      <c r="Q40" s="108"/>
      <c r="R40" s="109"/>
    </row>
    <row r="41" spans="1:18" ht="15.75" x14ac:dyDescent="0.25">
      <c r="A41" s="142">
        <f>'Qtr 1 Oct-Dec'!A41</f>
        <v>0</v>
      </c>
      <c r="B41" s="142"/>
      <c r="C41" s="142"/>
      <c r="D41" s="142"/>
      <c r="E41" s="142"/>
      <c r="F41" s="138"/>
      <c r="G41" s="138"/>
      <c r="H41" s="138"/>
      <c r="I41" s="138"/>
      <c r="K41" s="90">
        <f>'Qtr 1 Oct-Dec'!K41</f>
        <v>0</v>
      </c>
      <c r="L41" s="91"/>
      <c r="M41" s="91"/>
      <c r="N41" s="91"/>
      <c r="O41" s="91"/>
      <c r="P41" s="91"/>
      <c r="Q41" s="88"/>
      <c r="R41" s="89"/>
    </row>
    <row r="42" spans="1:18" ht="15.75" x14ac:dyDescent="0.25">
      <c r="A42" s="119">
        <f>'Qtr 1 Oct-Dec'!A42</f>
        <v>0</v>
      </c>
      <c r="B42" s="119"/>
      <c r="C42" s="119"/>
      <c r="D42" s="119"/>
      <c r="E42" s="119"/>
      <c r="F42" s="139"/>
      <c r="G42" s="139"/>
      <c r="H42" s="139"/>
      <c r="I42" s="139"/>
      <c r="K42" s="102">
        <f>'Qtr 1 Oct-Dec'!K42</f>
        <v>0</v>
      </c>
      <c r="L42" s="103"/>
      <c r="M42" s="103"/>
      <c r="N42" s="103"/>
      <c r="O42" s="103"/>
      <c r="P42" s="103"/>
      <c r="Q42" s="96"/>
      <c r="R42" s="97"/>
    </row>
    <row r="43" spans="1:18" ht="15.75" x14ac:dyDescent="0.25">
      <c r="A43" s="142">
        <f>'Qtr 1 Oct-Dec'!A43</f>
        <v>0</v>
      </c>
      <c r="B43" s="142"/>
      <c r="C43" s="142"/>
      <c r="D43" s="142"/>
      <c r="E43" s="142"/>
      <c r="F43" s="138"/>
      <c r="G43" s="138"/>
      <c r="H43" s="138"/>
      <c r="I43" s="138"/>
      <c r="K43" s="90">
        <f>'Qtr 1 Oct-Dec'!K43</f>
        <v>0</v>
      </c>
      <c r="L43" s="91"/>
      <c r="M43" s="91"/>
      <c r="N43" s="91"/>
      <c r="O43" s="91"/>
      <c r="P43" s="91"/>
      <c r="Q43" s="88"/>
      <c r="R43" s="89"/>
    </row>
    <row r="44" spans="1:18" ht="16.5" thickBot="1" x14ac:dyDescent="0.3">
      <c r="A44" s="140">
        <f>'Qtr 1 Oct-Dec'!A44</f>
        <v>0</v>
      </c>
      <c r="B44" s="140"/>
      <c r="C44" s="140"/>
      <c r="D44" s="141"/>
      <c r="E44" s="141"/>
      <c r="F44" s="120"/>
      <c r="G44" s="120"/>
      <c r="H44" s="120"/>
      <c r="I44" s="120"/>
      <c r="K44" s="93">
        <f>'Qtr 1 Oct-Dec'!K44</f>
        <v>0</v>
      </c>
      <c r="L44" s="94"/>
      <c r="M44" s="94"/>
      <c r="N44" s="100"/>
      <c r="O44" s="100"/>
      <c r="P44" s="100"/>
      <c r="Q44" s="96"/>
      <c r="R44" s="97"/>
    </row>
    <row r="45" spans="1:18" ht="18" thickTop="1" thickBot="1" x14ac:dyDescent="0.35">
      <c r="D45" s="117" t="s">
        <v>9</v>
      </c>
      <c r="E45" s="117"/>
      <c r="F45" s="118">
        <f>SUM(F40:G44)</f>
        <v>0</v>
      </c>
      <c r="G45" s="118"/>
      <c r="H45" s="118">
        <f>SUM(H40:I44)</f>
        <v>0</v>
      </c>
      <c r="I45" s="118"/>
      <c r="N45" s="85" t="s">
        <v>9</v>
      </c>
      <c r="O45" s="86"/>
      <c r="P45" s="87"/>
      <c r="Q45" s="80">
        <f>SUM(Q40:R44)</f>
        <v>0</v>
      </c>
      <c r="R45" s="65"/>
    </row>
    <row r="46" spans="1:18" ht="15.75" thickBot="1" x14ac:dyDescent="0.3"/>
    <row r="47" spans="1:18" ht="18" thickTop="1" thickBot="1" x14ac:dyDescent="0.3">
      <c r="A47" s="61" t="s">
        <v>148</v>
      </c>
      <c r="B47" s="62"/>
      <c r="C47" s="62"/>
      <c r="D47" s="62"/>
      <c r="E47" s="62"/>
      <c r="F47" s="63"/>
      <c r="G47" s="80">
        <f>F45+H45+Q45</f>
        <v>0</v>
      </c>
      <c r="H47" s="64"/>
      <c r="I47" s="65"/>
    </row>
    <row r="49" spans="1:18" ht="17.25" thickBot="1" x14ac:dyDescent="0.35">
      <c r="A49" s="59" t="s">
        <v>150</v>
      </c>
      <c r="B49" s="59"/>
      <c r="C49" s="59"/>
      <c r="D49" s="59"/>
      <c r="E49" s="54"/>
      <c r="F49" s="54"/>
    </row>
    <row r="50" spans="1:18" ht="16.5" thickBot="1" x14ac:dyDescent="0.3">
      <c r="A50" s="69" t="s">
        <v>5</v>
      </c>
      <c r="B50" s="70"/>
      <c r="C50" s="70"/>
      <c r="D50" s="72"/>
      <c r="E50" s="73"/>
      <c r="F50" s="74"/>
    </row>
    <row r="52" spans="1:18" ht="17.25" thickBot="1" x14ac:dyDescent="0.35">
      <c r="A52" s="60" t="s">
        <v>159</v>
      </c>
      <c r="B52" s="60"/>
      <c r="C52" s="60"/>
      <c r="D52" s="60"/>
      <c r="E52" s="60"/>
      <c r="F52" s="60"/>
      <c r="G52" s="60"/>
      <c r="H52" s="60"/>
      <c r="I52" s="60"/>
      <c r="K52" s="60" t="s">
        <v>159</v>
      </c>
      <c r="L52" s="60"/>
      <c r="M52" s="60"/>
      <c r="N52" s="60"/>
      <c r="O52" s="60"/>
      <c r="P52" s="60"/>
      <c r="Q52" s="60"/>
      <c r="R52" s="60"/>
    </row>
    <row r="53" spans="1:18" ht="16.5" thickBot="1" x14ac:dyDescent="0.35">
      <c r="A53" s="110" t="s">
        <v>10</v>
      </c>
      <c r="B53" s="111"/>
      <c r="C53" s="111"/>
      <c r="D53" s="111"/>
      <c r="E53" s="111"/>
      <c r="F53" s="111"/>
      <c r="G53" s="111"/>
      <c r="H53" s="111"/>
      <c r="I53" s="112"/>
      <c r="K53" s="110" t="s">
        <v>13</v>
      </c>
      <c r="L53" s="111"/>
      <c r="M53" s="111"/>
      <c r="N53" s="111"/>
      <c r="O53" s="111"/>
      <c r="P53" s="111"/>
      <c r="Q53" s="111"/>
      <c r="R53" s="112"/>
    </row>
    <row r="54" spans="1:18" ht="18.75" thickBot="1" x14ac:dyDescent="0.35">
      <c r="A54" s="113" t="s">
        <v>141</v>
      </c>
      <c r="B54" s="114"/>
      <c r="C54" s="114"/>
      <c r="D54" s="114"/>
      <c r="E54" s="115"/>
      <c r="F54" s="113" t="s">
        <v>11</v>
      </c>
      <c r="G54" s="116"/>
      <c r="H54" s="113" t="s">
        <v>12</v>
      </c>
      <c r="I54" s="116"/>
      <c r="K54" s="110" t="s">
        <v>144</v>
      </c>
      <c r="L54" s="111"/>
      <c r="M54" s="111"/>
      <c r="N54" s="111"/>
      <c r="O54" s="111"/>
      <c r="P54" s="111"/>
      <c r="Q54" s="113" t="s">
        <v>8</v>
      </c>
      <c r="R54" s="116"/>
    </row>
    <row r="55" spans="1:18" ht="15.75" x14ac:dyDescent="0.25">
      <c r="A55" s="105">
        <f>'Qtr 1 Oct-Dec'!A55</f>
        <v>0</v>
      </c>
      <c r="B55" s="106"/>
      <c r="C55" s="106"/>
      <c r="D55" s="106"/>
      <c r="E55" s="107"/>
      <c r="F55" s="108"/>
      <c r="G55" s="109"/>
      <c r="H55" s="108"/>
      <c r="I55" s="109"/>
      <c r="K55" s="105">
        <f>'Qtr 1 Oct-Dec'!K55</f>
        <v>0</v>
      </c>
      <c r="L55" s="106"/>
      <c r="M55" s="106"/>
      <c r="N55" s="106"/>
      <c r="O55" s="106"/>
      <c r="P55" s="107"/>
      <c r="Q55" s="108"/>
      <c r="R55" s="109"/>
    </row>
    <row r="56" spans="1:18" ht="15.75" x14ac:dyDescent="0.25">
      <c r="A56" s="90">
        <f>'Qtr 1 Oct-Dec'!A56</f>
        <v>0</v>
      </c>
      <c r="B56" s="91"/>
      <c r="C56" s="91"/>
      <c r="D56" s="91"/>
      <c r="E56" s="92"/>
      <c r="F56" s="88"/>
      <c r="G56" s="89"/>
      <c r="H56" s="88"/>
      <c r="I56" s="89"/>
      <c r="K56" s="90">
        <f>'Qtr 1 Oct-Dec'!K56</f>
        <v>0</v>
      </c>
      <c r="L56" s="91"/>
      <c r="M56" s="91"/>
      <c r="N56" s="91"/>
      <c r="O56" s="91"/>
      <c r="P56" s="92"/>
      <c r="Q56" s="88"/>
      <c r="R56" s="89"/>
    </row>
    <row r="57" spans="1:18" ht="15.75" x14ac:dyDescent="0.25">
      <c r="A57" s="102">
        <f>'Qtr 1 Oct-Dec'!A57</f>
        <v>0</v>
      </c>
      <c r="B57" s="103"/>
      <c r="C57" s="103"/>
      <c r="D57" s="103"/>
      <c r="E57" s="104"/>
      <c r="F57" s="96"/>
      <c r="G57" s="97"/>
      <c r="H57" s="96"/>
      <c r="I57" s="97"/>
      <c r="K57" s="102">
        <f>'Qtr 1 Oct-Dec'!K57</f>
        <v>0</v>
      </c>
      <c r="L57" s="103"/>
      <c r="M57" s="103"/>
      <c r="N57" s="103"/>
      <c r="O57" s="103"/>
      <c r="P57" s="104"/>
      <c r="Q57" s="96"/>
      <c r="R57" s="97"/>
    </row>
    <row r="58" spans="1:18" ht="15.75" x14ac:dyDescent="0.25">
      <c r="A58" s="90">
        <f>'Qtr 1 Oct-Dec'!A58</f>
        <v>0</v>
      </c>
      <c r="B58" s="91"/>
      <c r="C58" s="91"/>
      <c r="D58" s="91"/>
      <c r="E58" s="92"/>
      <c r="F58" s="88"/>
      <c r="G58" s="89"/>
      <c r="H58" s="88"/>
      <c r="I58" s="89"/>
      <c r="K58" s="90">
        <f>'Qtr 1 Oct-Dec'!K58</f>
        <v>0</v>
      </c>
      <c r="L58" s="91"/>
      <c r="M58" s="91"/>
      <c r="N58" s="91"/>
      <c r="O58" s="91"/>
      <c r="P58" s="92"/>
      <c r="Q58" s="88"/>
      <c r="R58" s="89"/>
    </row>
    <row r="59" spans="1:18" ht="16.5" thickBot="1" x14ac:dyDescent="0.3">
      <c r="A59" s="93">
        <f>'Qtr 1 Oct-Dec'!A59</f>
        <v>0</v>
      </c>
      <c r="B59" s="94"/>
      <c r="C59" s="94"/>
      <c r="D59" s="94"/>
      <c r="E59" s="95"/>
      <c r="F59" s="96"/>
      <c r="G59" s="97"/>
      <c r="H59" s="98"/>
      <c r="I59" s="99"/>
      <c r="K59" s="93">
        <f>'Qtr 1 Oct-Dec'!K59</f>
        <v>0</v>
      </c>
      <c r="L59" s="94"/>
      <c r="M59" s="94"/>
      <c r="N59" s="100"/>
      <c r="O59" s="100"/>
      <c r="P59" s="101"/>
      <c r="Q59" s="96"/>
      <c r="R59" s="97"/>
    </row>
    <row r="60" spans="1:18" ht="18" thickTop="1" thickBot="1" x14ac:dyDescent="0.3">
      <c r="D60" s="81" t="s">
        <v>9</v>
      </c>
      <c r="E60" s="82"/>
      <c r="F60" s="83">
        <f>SUM(F55:G59)</f>
        <v>0</v>
      </c>
      <c r="G60" s="84"/>
      <c r="H60" s="83">
        <f>SUM(H55:I59)</f>
        <v>0</v>
      </c>
      <c r="I60" s="84"/>
      <c r="N60" s="85" t="s">
        <v>9</v>
      </c>
      <c r="O60" s="86"/>
      <c r="P60" s="87"/>
      <c r="Q60" s="80">
        <f>SUM(Q55:R59)</f>
        <v>0</v>
      </c>
      <c r="R60" s="65"/>
    </row>
    <row r="61" spans="1:18" ht="15.75" thickBot="1" x14ac:dyDescent="0.3"/>
    <row r="62" spans="1:18" ht="18" thickTop="1" thickBot="1" x14ac:dyDescent="0.3">
      <c r="A62" s="61" t="s">
        <v>158</v>
      </c>
      <c r="B62" s="62"/>
      <c r="C62" s="62"/>
      <c r="D62" s="62"/>
      <c r="E62" s="62"/>
      <c r="F62" s="63"/>
      <c r="G62" s="64">
        <f>F60+H60+Q60</f>
        <v>0</v>
      </c>
      <c r="H62" s="64"/>
      <c r="I62" s="65"/>
    </row>
    <row r="63" spans="1:18" s="29" customFormat="1" ht="13.5" x14ac:dyDescent="0.25">
      <c r="D63" s="57"/>
      <c r="E63" s="57"/>
      <c r="F63" s="57"/>
      <c r="G63" s="57"/>
      <c r="H63" s="57"/>
      <c r="I63" s="58"/>
      <c r="J63" s="58"/>
      <c r="K63" s="58"/>
    </row>
    <row r="64" spans="1:18" s="29" customFormat="1" ht="13.5" x14ac:dyDescent="0.25">
      <c r="B64" s="52" t="s">
        <v>135</v>
      </c>
    </row>
    <row r="65" spans="2:18" s="29" customFormat="1" ht="13.5" x14ac:dyDescent="0.25">
      <c r="B65" s="79" t="s">
        <v>140</v>
      </c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</row>
    <row r="66" spans="2:18" s="29" customFormat="1" ht="13.5" x14ac:dyDescent="0.25">
      <c r="B66" s="67" t="s">
        <v>139</v>
      </c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</row>
    <row r="67" spans="2:18" x14ac:dyDescent="0.25">
      <c r="B67" s="29"/>
    </row>
  </sheetData>
  <sheetProtection algorithmName="SHA-512" hashValue="99i1MJ9RDNahZwVFU8WeXzGznj9eK2kMZqwXPsS33ZDn2i7O/kfFO802ftqM/m6Lo4fAjEbzvbCpl5+BOkPbMA==" saltValue="VdUuq4Csjnhm742sRsif9A==" spinCount="100000" sheet="1" objects="1" scenarios="1" formatColumns="0" formatRows="0"/>
  <mergeCells count="180">
    <mergeCell ref="A62:F62"/>
    <mergeCell ref="G62:I62"/>
    <mergeCell ref="B65:R65"/>
    <mergeCell ref="B66:R66"/>
    <mergeCell ref="A59:E59"/>
    <mergeCell ref="F59:G59"/>
    <mergeCell ref="H59:I59"/>
    <mergeCell ref="K59:P59"/>
    <mergeCell ref="Q59:R59"/>
    <mergeCell ref="F60:G60"/>
    <mergeCell ref="H60:I60"/>
    <mergeCell ref="Q60:R60"/>
    <mergeCell ref="D60:E60"/>
    <mergeCell ref="N60:P60"/>
    <mergeCell ref="A47:F47"/>
    <mergeCell ref="G47:I47"/>
    <mergeCell ref="A49:D49"/>
    <mergeCell ref="A50:C50"/>
    <mergeCell ref="D50:F50"/>
    <mergeCell ref="A52:I52"/>
    <mergeCell ref="K52:R52"/>
    <mergeCell ref="A53:I53"/>
    <mergeCell ref="A58:E58"/>
    <mergeCell ref="F58:G58"/>
    <mergeCell ref="H58:I58"/>
    <mergeCell ref="K58:P58"/>
    <mergeCell ref="Q58:R58"/>
    <mergeCell ref="A56:E56"/>
    <mergeCell ref="F56:G56"/>
    <mergeCell ref="H56:I56"/>
    <mergeCell ref="K56:P56"/>
    <mergeCell ref="Q56:R56"/>
    <mergeCell ref="A57:E57"/>
    <mergeCell ref="F57:G57"/>
    <mergeCell ref="H57:I57"/>
    <mergeCell ref="K57:P57"/>
    <mergeCell ref="Q57:R57"/>
    <mergeCell ref="A44:E44"/>
    <mergeCell ref="F44:G44"/>
    <mergeCell ref="H44:I44"/>
    <mergeCell ref="K44:P44"/>
    <mergeCell ref="Q44:R44"/>
    <mergeCell ref="F45:G45"/>
    <mergeCell ref="H45:I45"/>
    <mergeCell ref="Q45:R45"/>
    <mergeCell ref="D45:E45"/>
    <mergeCell ref="N45:P45"/>
    <mergeCell ref="A42:E42"/>
    <mergeCell ref="F42:G42"/>
    <mergeCell ref="H42:I42"/>
    <mergeCell ref="K42:P42"/>
    <mergeCell ref="Q42:R42"/>
    <mergeCell ref="A43:E43"/>
    <mergeCell ref="F43:G43"/>
    <mergeCell ref="H43:I43"/>
    <mergeCell ref="K43:P43"/>
    <mergeCell ref="Q43:R43"/>
    <mergeCell ref="A34:D34"/>
    <mergeCell ref="A35:C35"/>
    <mergeCell ref="D35:F35"/>
    <mergeCell ref="A37:I37"/>
    <mergeCell ref="K37:R37"/>
    <mergeCell ref="A41:E41"/>
    <mergeCell ref="F41:G41"/>
    <mergeCell ref="H41:I41"/>
    <mergeCell ref="K41:P41"/>
    <mergeCell ref="Q41:R41"/>
    <mergeCell ref="A29:F29"/>
    <mergeCell ref="G29:I29"/>
    <mergeCell ref="K29:P29"/>
    <mergeCell ref="Q29:R29"/>
    <mergeCell ref="D30:F30"/>
    <mergeCell ref="G30:I30"/>
    <mergeCell ref="N30:P30"/>
    <mergeCell ref="Q30:R30"/>
    <mergeCell ref="A32:F32"/>
    <mergeCell ref="G32:I32"/>
    <mergeCell ref="A27:F27"/>
    <mergeCell ref="G27:I27"/>
    <mergeCell ref="K27:P27"/>
    <mergeCell ref="Q27:R27"/>
    <mergeCell ref="A28:F28"/>
    <mergeCell ref="G28:I28"/>
    <mergeCell ref="K28:P28"/>
    <mergeCell ref="Q28:R28"/>
    <mergeCell ref="A25:F25"/>
    <mergeCell ref="G25:I25"/>
    <mergeCell ref="K25:P25"/>
    <mergeCell ref="Q25:R25"/>
    <mergeCell ref="A26:F26"/>
    <mergeCell ref="G26:I26"/>
    <mergeCell ref="K26:P26"/>
    <mergeCell ref="Q26:R26"/>
    <mergeCell ref="A23:F23"/>
    <mergeCell ref="G23:I23"/>
    <mergeCell ref="K23:P23"/>
    <mergeCell ref="Q23:R23"/>
    <mergeCell ref="A24:F24"/>
    <mergeCell ref="G24:I24"/>
    <mergeCell ref="K24:P24"/>
    <mergeCell ref="Q24:R24"/>
    <mergeCell ref="A21:F21"/>
    <mergeCell ref="G21:I21"/>
    <mergeCell ref="K21:P21"/>
    <mergeCell ref="Q21:R21"/>
    <mergeCell ref="A22:F22"/>
    <mergeCell ref="G22:I22"/>
    <mergeCell ref="K22:P22"/>
    <mergeCell ref="Q22:R22"/>
    <mergeCell ref="A19:F19"/>
    <mergeCell ref="G19:I19"/>
    <mergeCell ref="K19:P19"/>
    <mergeCell ref="Q19:R19"/>
    <mergeCell ref="A20:F20"/>
    <mergeCell ref="G20:I20"/>
    <mergeCell ref="K20:P20"/>
    <mergeCell ref="Q20:R20"/>
    <mergeCell ref="A17:F17"/>
    <mergeCell ref="G17:I17"/>
    <mergeCell ref="K17:P17"/>
    <mergeCell ref="Q17:R17"/>
    <mergeCell ref="A18:F18"/>
    <mergeCell ref="G18:I18"/>
    <mergeCell ref="K18:P18"/>
    <mergeCell ref="Q18:R18"/>
    <mergeCell ref="Q15:R15"/>
    <mergeCell ref="A16:F16"/>
    <mergeCell ref="G16:I16"/>
    <mergeCell ref="K16:P16"/>
    <mergeCell ref="Q16:R16"/>
    <mergeCell ref="A13:I13"/>
    <mergeCell ref="K13:R13"/>
    <mergeCell ref="A14:F14"/>
    <mergeCell ref="G14:I14"/>
    <mergeCell ref="K14:P14"/>
    <mergeCell ref="Q14:R14"/>
    <mergeCell ref="A1:K1"/>
    <mergeCell ref="I4:J4"/>
    <mergeCell ref="I5:J5"/>
    <mergeCell ref="A9:D9"/>
    <mergeCell ref="A10:C10"/>
    <mergeCell ref="D10:F10"/>
    <mergeCell ref="A15:F15"/>
    <mergeCell ref="G15:I15"/>
    <mergeCell ref="K15:P15"/>
    <mergeCell ref="A12:I12"/>
    <mergeCell ref="K12:R12"/>
    <mergeCell ref="O5:R6"/>
    <mergeCell ref="B6:C6"/>
    <mergeCell ref="D6:G6"/>
    <mergeCell ref="A2:I2"/>
    <mergeCell ref="B4:C4"/>
    <mergeCell ref="D4:G4"/>
    <mergeCell ref="K4:M4"/>
    <mergeCell ref="B5:C5"/>
    <mergeCell ref="D5:G5"/>
    <mergeCell ref="K5:M5"/>
    <mergeCell ref="A38:I38"/>
    <mergeCell ref="K38:R38"/>
    <mergeCell ref="A39:E39"/>
    <mergeCell ref="F39:G39"/>
    <mergeCell ref="H39:I39"/>
    <mergeCell ref="K39:P39"/>
    <mergeCell ref="Q39:R39"/>
    <mergeCell ref="A40:E40"/>
    <mergeCell ref="F40:G40"/>
    <mergeCell ref="H40:I40"/>
    <mergeCell ref="K40:P40"/>
    <mergeCell ref="Q40:R40"/>
    <mergeCell ref="K53:R53"/>
    <mergeCell ref="A54:E54"/>
    <mergeCell ref="F54:G54"/>
    <mergeCell ref="H54:I54"/>
    <mergeCell ref="K54:P54"/>
    <mergeCell ref="Q54:R54"/>
    <mergeCell ref="A55:E55"/>
    <mergeCell ref="F55:G55"/>
    <mergeCell ref="H55:I55"/>
    <mergeCell ref="K55:P55"/>
    <mergeCell ref="Q55:R55"/>
  </mergeCells>
  <conditionalFormatting sqref="A15:A29">
    <cfRule type="expression" dxfId="17" priority="5">
      <formula>AND(ISBLANK(A15),C15&gt;0)</formula>
    </cfRule>
  </conditionalFormatting>
  <conditionalFormatting sqref="A40:A44">
    <cfRule type="expression" dxfId="16" priority="6">
      <formula>AND(ISBLANK(A40),C40&gt;0)</formula>
    </cfRule>
  </conditionalFormatting>
  <conditionalFormatting sqref="A55:A59">
    <cfRule type="expression" dxfId="15" priority="1">
      <formula>AND(ISBLANK(A55),C55&gt;0)</formula>
    </cfRule>
  </conditionalFormatting>
  <conditionalFormatting sqref="K15:K29">
    <cfRule type="expression" dxfId="14" priority="4">
      <formula>AND(ISBLANK(K15),M15&gt;0)</formula>
    </cfRule>
  </conditionalFormatting>
  <conditionalFormatting sqref="K40:K44">
    <cfRule type="expression" dxfId="13" priority="3">
      <formula>AND(ISBLANK(K40),M40&gt;0)</formula>
    </cfRule>
  </conditionalFormatting>
  <conditionalFormatting sqref="K55:K59">
    <cfRule type="expression" dxfId="12" priority="2">
      <formula>AND(ISBLANK(K55),M55&gt;0)</formula>
    </cfRule>
  </conditionalFormatting>
  <dataValidations count="2">
    <dataValidation type="decimal" operator="greaterThanOrEqual" allowBlank="1" showErrorMessage="1" errorTitle="Dollar Values ONLY" error="Enter only positive dollar values to the nearest penny or leave as zero." sqref="Q15:R29 D50 F55:I59 D10:F10 Q40:R44 D35:F35 F40:I44 Q55:R59" xr:uid="{64F3CF02-2B53-493E-8CBE-F9DFA6ECD607}">
      <formula1>0</formula1>
    </dataValidation>
    <dataValidation type="decimal" operator="greaterThanOrEqual" allowBlank="1" showErrorMessage="1" sqref="G15:I29" xr:uid="{793BC256-399C-4E64-92C4-3603F6ED84D4}">
      <formula1>0</formula1>
    </dataValidation>
  </dataValidations>
  <pageMargins left="0.7" right="0.7" top="0.75" bottom="0.75" header="0.3" footer="0.3"/>
  <pageSetup scale="58" fitToHeight="0" orientation="portrait" r:id="rId1"/>
  <colBreaks count="1" manualBreakCount="1">
    <brk id="19" max="81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9EB0DE3-D3AE-4BD2-8625-1876F31F0D0F}">
          <x14:formula1>
            <xm:f>LookupData!$A$72:$A$76</xm:f>
          </x14:formula1>
          <xm:sqref>K5:M5</xm:sqref>
        </x14:dataValidation>
        <x14:dataValidation type="list" allowBlank="1" showInputMessage="1" showErrorMessage="1" xr:uid="{1D413316-1648-4DBB-ADD2-2E51933BE181}">
          <x14:formula1>
            <xm:f>LookupData!$E$3:$E$69</xm:f>
          </x14:formula1>
          <xm:sqref>D4:G4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85CAC-62CE-4F0F-88F6-61BA7333773A}">
  <sheetPr codeName="Sheet3">
    <pageSetUpPr fitToPage="1"/>
  </sheetPr>
  <dimension ref="A1:S67"/>
  <sheetViews>
    <sheetView zoomScaleNormal="100" zoomScaleSheetLayoutView="100" workbookViewId="0">
      <selection activeCell="D5" sqref="D5:G5"/>
    </sheetView>
  </sheetViews>
  <sheetFormatPr defaultRowHeight="15" x14ac:dyDescent="0.25"/>
  <cols>
    <col min="1" max="9" width="8.7109375" customWidth="1"/>
    <col min="10" max="10" width="4.7109375" customWidth="1"/>
    <col min="11" max="13" width="8.7109375" customWidth="1"/>
    <col min="14" max="14" width="10" customWidth="1"/>
    <col min="15" max="25" width="8.7109375" customWidth="1"/>
  </cols>
  <sheetData>
    <row r="1" spans="1:19" s="27" customFormat="1" ht="19.5" x14ac:dyDescent="0.3">
      <c r="A1" s="170" t="s">
        <v>138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9" ht="19.5" x14ac:dyDescent="0.25">
      <c r="A2" s="170" t="str">
        <f>"County Fiscal Year "&amp;ReportInfo!S1&amp;"-"&amp;(ReportInfo!S1+1)</f>
        <v>County Fiscal Year 2023-2024</v>
      </c>
      <c r="B2" s="170"/>
      <c r="C2" s="170"/>
      <c r="D2" s="170"/>
      <c r="E2" s="170"/>
      <c r="F2" s="170"/>
      <c r="G2" s="170"/>
      <c r="H2" s="170"/>
      <c r="I2" s="170"/>
    </row>
    <row r="4" spans="1:19" ht="16.5" x14ac:dyDescent="0.25">
      <c r="B4" s="164" t="s">
        <v>0</v>
      </c>
      <c r="C4" s="164"/>
      <c r="D4" s="171">
        <f>'Qtr 1 Oct-Dec'!$D$4</f>
        <v>0</v>
      </c>
      <c r="E4" s="171"/>
      <c r="F4" s="171"/>
      <c r="G4" s="171"/>
      <c r="I4" s="66" t="s">
        <v>3</v>
      </c>
      <c r="J4" s="66"/>
      <c r="K4" s="172" t="s">
        <v>99</v>
      </c>
      <c r="L4" s="172"/>
      <c r="M4" s="172"/>
    </row>
    <row r="5" spans="1:19" ht="15.75" x14ac:dyDescent="0.25">
      <c r="B5" s="164" t="s">
        <v>1</v>
      </c>
      <c r="C5" s="164"/>
      <c r="D5" s="166">
        <f>'Qtr 1 Oct-Dec'!$D$5</f>
        <v>0</v>
      </c>
      <c r="E5" s="166"/>
      <c r="F5" s="166"/>
      <c r="G5" s="166"/>
      <c r="I5" s="66" t="s">
        <v>4</v>
      </c>
      <c r="J5" s="66"/>
      <c r="K5" s="169"/>
      <c r="L5" s="169"/>
      <c r="M5" s="169"/>
      <c r="O5" s="156" t="str">
        <f>'Qtr 1 Oct-Dec'!$O$5</f>
        <v>CCOC Form Version 1
Created: 10/1/2023</v>
      </c>
      <c r="P5" s="156"/>
      <c r="Q5" s="156"/>
      <c r="R5" s="156"/>
    </row>
    <row r="6" spans="1:19" ht="15.75" x14ac:dyDescent="0.25">
      <c r="B6" s="164" t="s">
        <v>2</v>
      </c>
      <c r="C6" s="164"/>
      <c r="D6" s="167">
        <f>'Qtr 1 Oct-Dec'!$D$6</f>
        <v>0</v>
      </c>
      <c r="E6" s="167"/>
      <c r="F6" s="167"/>
      <c r="G6" s="167"/>
      <c r="O6" s="156"/>
      <c r="P6" s="156"/>
      <c r="Q6" s="156"/>
      <c r="R6" s="156"/>
    </row>
    <row r="9" spans="1:19" ht="17.25" thickBot="1" x14ac:dyDescent="0.35">
      <c r="A9" s="71" t="s">
        <v>145</v>
      </c>
      <c r="B9" s="71"/>
      <c r="C9" s="71"/>
      <c r="D9" s="71"/>
      <c r="E9" s="54"/>
      <c r="F9" s="54"/>
      <c r="G9" s="54"/>
    </row>
    <row r="10" spans="1:19" ht="16.5" thickBot="1" x14ac:dyDescent="0.3">
      <c r="A10" s="69" t="s">
        <v>5</v>
      </c>
      <c r="B10" s="70"/>
      <c r="C10" s="70"/>
      <c r="D10" s="72"/>
      <c r="E10" s="73"/>
      <c r="F10" s="74"/>
    </row>
    <row r="12" spans="1:19" ht="17.25" thickBot="1" x14ac:dyDescent="0.3">
      <c r="A12" s="68" t="s">
        <v>146</v>
      </c>
      <c r="B12" s="68"/>
      <c r="C12" s="68"/>
      <c r="D12" s="68"/>
      <c r="E12" s="68"/>
      <c r="F12" s="68"/>
      <c r="G12" s="68"/>
      <c r="H12" s="68"/>
      <c r="I12" s="68"/>
      <c r="K12" s="68" t="s">
        <v>146</v>
      </c>
      <c r="L12" s="68"/>
      <c r="M12" s="68"/>
      <c r="N12" s="68"/>
      <c r="O12" s="68"/>
      <c r="P12" s="68"/>
      <c r="Q12" s="68"/>
      <c r="R12" s="68"/>
    </row>
    <row r="13" spans="1:19" ht="16.5" thickBot="1" x14ac:dyDescent="0.35">
      <c r="A13" s="160" t="s">
        <v>6</v>
      </c>
      <c r="B13" s="161"/>
      <c r="C13" s="161"/>
      <c r="D13" s="161"/>
      <c r="E13" s="161"/>
      <c r="F13" s="161"/>
      <c r="G13" s="161"/>
      <c r="H13" s="161"/>
      <c r="I13" s="162"/>
      <c r="K13" s="160" t="s">
        <v>7</v>
      </c>
      <c r="L13" s="161"/>
      <c r="M13" s="161"/>
      <c r="N13" s="161"/>
      <c r="O13" s="161"/>
      <c r="P13" s="161"/>
      <c r="Q13" s="161"/>
      <c r="R13" s="161"/>
      <c r="S13" s="55"/>
    </row>
    <row r="14" spans="1:19" ht="18.75" thickBot="1" x14ac:dyDescent="0.3">
      <c r="A14" s="157" t="s">
        <v>141</v>
      </c>
      <c r="B14" s="158"/>
      <c r="C14" s="158"/>
      <c r="D14" s="158"/>
      <c r="E14" s="158"/>
      <c r="F14" s="159"/>
      <c r="G14" s="157" t="s">
        <v>8</v>
      </c>
      <c r="H14" s="158"/>
      <c r="I14" s="163"/>
      <c r="K14" s="160" t="s">
        <v>141</v>
      </c>
      <c r="L14" s="161"/>
      <c r="M14" s="161"/>
      <c r="N14" s="161"/>
      <c r="O14" s="161"/>
      <c r="P14" s="161"/>
      <c r="Q14" s="157" t="s">
        <v>8</v>
      </c>
      <c r="R14" s="163"/>
    </row>
    <row r="15" spans="1:19" ht="15.75" x14ac:dyDescent="0.25">
      <c r="A15" s="152">
        <f>'Qtr 2 Jan-Mar'!A15</f>
        <v>0</v>
      </c>
      <c r="B15" s="153"/>
      <c r="C15" s="153"/>
      <c r="D15" s="153"/>
      <c r="E15" s="153"/>
      <c r="F15" s="154"/>
      <c r="G15" s="155"/>
      <c r="H15" s="155"/>
      <c r="I15" s="109"/>
      <c r="K15" s="150">
        <f>'Qtr 2 Jan-Mar'!K15</f>
        <v>0</v>
      </c>
      <c r="L15" s="151"/>
      <c r="M15" s="151"/>
      <c r="N15" s="151"/>
      <c r="O15" s="151"/>
      <c r="P15" s="151"/>
      <c r="Q15" s="108"/>
      <c r="R15" s="109"/>
    </row>
    <row r="16" spans="1:19" ht="15.75" x14ac:dyDescent="0.25">
      <c r="A16" s="144">
        <f>'Qtr 2 Jan-Mar'!A16</f>
        <v>0</v>
      </c>
      <c r="B16" s="145"/>
      <c r="C16" s="145"/>
      <c r="D16" s="145"/>
      <c r="E16" s="145"/>
      <c r="F16" s="146"/>
      <c r="G16" s="127"/>
      <c r="H16" s="127"/>
      <c r="I16" s="89"/>
      <c r="K16" s="134">
        <f>'Qtr 2 Jan-Mar'!K16</f>
        <v>0</v>
      </c>
      <c r="L16" s="135"/>
      <c r="M16" s="135"/>
      <c r="N16" s="135"/>
      <c r="O16" s="135"/>
      <c r="P16" s="135"/>
      <c r="Q16" s="88"/>
      <c r="R16" s="89"/>
    </row>
    <row r="17" spans="1:18" ht="15.75" x14ac:dyDescent="0.25">
      <c r="A17" s="147">
        <f>'Qtr 2 Jan-Mar'!A17</f>
        <v>0</v>
      </c>
      <c r="B17" s="148"/>
      <c r="C17" s="148"/>
      <c r="D17" s="148"/>
      <c r="E17" s="148"/>
      <c r="F17" s="149"/>
      <c r="G17" s="128"/>
      <c r="H17" s="128"/>
      <c r="I17" s="97"/>
      <c r="K17" s="136">
        <f>'Qtr 2 Jan-Mar'!K17</f>
        <v>0</v>
      </c>
      <c r="L17" s="137"/>
      <c r="M17" s="137"/>
      <c r="N17" s="137"/>
      <c r="O17" s="137"/>
      <c r="P17" s="137"/>
      <c r="Q17" s="96"/>
      <c r="R17" s="97"/>
    </row>
    <row r="18" spans="1:18" ht="15.75" x14ac:dyDescent="0.25">
      <c r="A18" s="144">
        <f>'Qtr 2 Jan-Mar'!A18</f>
        <v>0</v>
      </c>
      <c r="B18" s="145"/>
      <c r="C18" s="145"/>
      <c r="D18" s="145"/>
      <c r="E18" s="145"/>
      <c r="F18" s="146"/>
      <c r="G18" s="127"/>
      <c r="H18" s="127"/>
      <c r="I18" s="89"/>
      <c r="K18" s="134">
        <f>'Qtr 2 Jan-Mar'!K18</f>
        <v>0</v>
      </c>
      <c r="L18" s="135"/>
      <c r="M18" s="135"/>
      <c r="N18" s="135"/>
      <c r="O18" s="135"/>
      <c r="P18" s="135"/>
      <c r="Q18" s="88"/>
      <c r="R18" s="89"/>
    </row>
    <row r="19" spans="1:18" ht="15.75" x14ac:dyDescent="0.25">
      <c r="A19" s="147">
        <f>'Qtr 2 Jan-Mar'!A19</f>
        <v>0</v>
      </c>
      <c r="B19" s="148"/>
      <c r="C19" s="148"/>
      <c r="D19" s="148"/>
      <c r="E19" s="148"/>
      <c r="F19" s="149"/>
      <c r="G19" s="128"/>
      <c r="H19" s="128"/>
      <c r="I19" s="97"/>
      <c r="K19" s="136">
        <f>'Qtr 2 Jan-Mar'!K19</f>
        <v>0</v>
      </c>
      <c r="L19" s="137"/>
      <c r="M19" s="137"/>
      <c r="N19" s="137"/>
      <c r="O19" s="137"/>
      <c r="P19" s="137"/>
      <c r="Q19" s="96"/>
      <c r="R19" s="97"/>
    </row>
    <row r="20" spans="1:18" ht="15.75" x14ac:dyDescent="0.25">
      <c r="A20" s="144">
        <f>'Qtr 2 Jan-Mar'!A20</f>
        <v>0</v>
      </c>
      <c r="B20" s="145"/>
      <c r="C20" s="145"/>
      <c r="D20" s="145"/>
      <c r="E20" s="145"/>
      <c r="F20" s="146"/>
      <c r="G20" s="127"/>
      <c r="H20" s="127"/>
      <c r="I20" s="89"/>
      <c r="K20" s="134">
        <f>'Qtr 2 Jan-Mar'!K20</f>
        <v>0</v>
      </c>
      <c r="L20" s="135"/>
      <c r="M20" s="135"/>
      <c r="N20" s="135"/>
      <c r="O20" s="135"/>
      <c r="P20" s="135"/>
      <c r="Q20" s="88"/>
      <c r="R20" s="89"/>
    </row>
    <row r="21" spans="1:18" ht="15.75" x14ac:dyDescent="0.25">
      <c r="A21" s="147">
        <f>'Qtr 2 Jan-Mar'!A21</f>
        <v>0</v>
      </c>
      <c r="B21" s="148"/>
      <c r="C21" s="148"/>
      <c r="D21" s="148"/>
      <c r="E21" s="148"/>
      <c r="F21" s="149"/>
      <c r="G21" s="128"/>
      <c r="H21" s="128"/>
      <c r="I21" s="97"/>
      <c r="K21" s="136">
        <f>'Qtr 2 Jan-Mar'!K21</f>
        <v>0</v>
      </c>
      <c r="L21" s="137"/>
      <c r="M21" s="137"/>
      <c r="N21" s="137"/>
      <c r="O21" s="137"/>
      <c r="P21" s="137"/>
      <c r="Q21" s="96"/>
      <c r="R21" s="97"/>
    </row>
    <row r="22" spans="1:18" ht="15.75" x14ac:dyDescent="0.25">
      <c r="A22" s="144">
        <f>'Qtr 2 Jan-Mar'!A22</f>
        <v>0</v>
      </c>
      <c r="B22" s="145"/>
      <c r="C22" s="145"/>
      <c r="D22" s="145"/>
      <c r="E22" s="145"/>
      <c r="F22" s="146"/>
      <c r="G22" s="127"/>
      <c r="H22" s="127"/>
      <c r="I22" s="89"/>
      <c r="K22" s="134">
        <f>'Qtr 2 Jan-Mar'!K22</f>
        <v>0</v>
      </c>
      <c r="L22" s="135"/>
      <c r="M22" s="135"/>
      <c r="N22" s="135"/>
      <c r="O22" s="135"/>
      <c r="P22" s="135"/>
      <c r="Q22" s="88"/>
      <c r="R22" s="89"/>
    </row>
    <row r="23" spans="1:18" ht="15.75" x14ac:dyDescent="0.25">
      <c r="A23" s="147">
        <f>'Qtr 2 Jan-Mar'!A23</f>
        <v>0</v>
      </c>
      <c r="B23" s="148"/>
      <c r="C23" s="148"/>
      <c r="D23" s="148"/>
      <c r="E23" s="148"/>
      <c r="F23" s="149"/>
      <c r="G23" s="128"/>
      <c r="H23" s="128"/>
      <c r="I23" s="97"/>
      <c r="K23" s="136">
        <f>'Qtr 2 Jan-Mar'!K23</f>
        <v>0</v>
      </c>
      <c r="L23" s="137"/>
      <c r="M23" s="137"/>
      <c r="N23" s="137"/>
      <c r="O23" s="137"/>
      <c r="P23" s="137"/>
      <c r="Q23" s="96"/>
      <c r="R23" s="97"/>
    </row>
    <row r="24" spans="1:18" ht="15.75" x14ac:dyDescent="0.25">
      <c r="A24" s="144">
        <f>'Qtr 2 Jan-Mar'!A24</f>
        <v>0</v>
      </c>
      <c r="B24" s="145"/>
      <c r="C24" s="145"/>
      <c r="D24" s="145"/>
      <c r="E24" s="145"/>
      <c r="F24" s="146"/>
      <c r="G24" s="127"/>
      <c r="H24" s="127"/>
      <c r="I24" s="89"/>
      <c r="K24" s="134">
        <f>'Qtr 2 Jan-Mar'!K24</f>
        <v>0</v>
      </c>
      <c r="L24" s="135"/>
      <c r="M24" s="135"/>
      <c r="N24" s="135"/>
      <c r="O24" s="135"/>
      <c r="P24" s="135"/>
      <c r="Q24" s="88"/>
      <c r="R24" s="89"/>
    </row>
    <row r="25" spans="1:18" ht="15.75" x14ac:dyDescent="0.25">
      <c r="A25" s="147">
        <f>'Qtr 2 Jan-Mar'!A25</f>
        <v>0</v>
      </c>
      <c r="B25" s="148"/>
      <c r="C25" s="148"/>
      <c r="D25" s="148"/>
      <c r="E25" s="148"/>
      <c r="F25" s="149"/>
      <c r="G25" s="128"/>
      <c r="H25" s="128"/>
      <c r="I25" s="97"/>
      <c r="K25" s="136">
        <f>'Qtr 2 Jan-Mar'!K25</f>
        <v>0</v>
      </c>
      <c r="L25" s="137"/>
      <c r="M25" s="137"/>
      <c r="N25" s="137"/>
      <c r="O25" s="137"/>
      <c r="P25" s="137"/>
      <c r="Q25" s="96"/>
      <c r="R25" s="97"/>
    </row>
    <row r="26" spans="1:18" ht="15.75" x14ac:dyDescent="0.25">
      <c r="A26" s="144">
        <f>'Qtr 2 Jan-Mar'!A26</f>
        <v>0</v>
      </c>
      <c r="B26" s="145"/>
      <c r="C26" s="145"/>
      <c r="D26" s="145"/>
      <c r="E26" s="145"/>
      <c r="F26" s="146"/>
      <c r="G26" s="127"/>
      <c r="H26" s="127"/>
      <c r="I26" s="89"/>
      <c r="K26" s="134">
        <f>'Qtr 2 Jan-Mar'!K26</f>
        <v>0</v>
      </c>
      <c r="L26" s="135"/>
      <c r="M26" s="135"/>
      <c r="N26" s="135"/>
      <c r="O26" s="135"/>
      <c r="P26" s="135"/>
      <c r="Q26" s="88"/>
      <c r="R26" s="89"/>
    </row>
    <row r="27" spans="1:18" ht="15.75" x14ac:dyDescent="0.25">
      <c r="A27" s="147">
        <f>'Qtr 2 Jan-Mar'!A27</f>
        <v>0</v>
      </c>
      <c r="B27" s="148"/>
      <c r="C27" s="148"/>
      <c r="D27" s="148"/>
      <c r="E27" s="148"/>
      <c r="F27" s="149"/>
      <c r="G27" s="128"/>
      <c r="H27" s="128"/>
      <c r="I27" s="97"/>
      <c r="K27" s="136">
        <f>'Qtr 2 Jan-Mar'!K27</f>
        <v>0</v>
      </c>
      <c r="L27" s="137"/>
      <c r="M27" s="137"/>
      <c r="N27" s="137"/>
      <c r="O27" s="137"/>
      <c r="P27" s="137"/>
      <c r="Q27" s="96"/>
      <c r="R27" s="97"/>
    </row>
    <row r="28" spans="1:18" ht="15.75" x14ac:dyDescent="0.25">
      <c r="A28" s="144">
        <f>'Qtr 2 Jan-Mar'!A28</f>
        <v>0</v>
      </c>
      <c r="B28" s="145"/>
      <c r="C28" s="145"/>
      <c r="D28" s="145"/>
      <c r="E28" s="145"/>
      <c r="F28" s="146"/>
      <c r="G28" s="127"/>
      <c r="H28" s="127"/>
      <c r="I28" s="89"/>
      <c r="K28" s="134">
        <f>'Qtr 2 Jan-Mar'!K28</f>
        <v>0</v>
      </c>
      <c r="L28" s="135"/>
      <c r="M28" s="135"/>
      <c r="N28" s="135"/>
      <c r="O28" s="135"/>
      <c r="P28" s="135"/>
      <c r="Q28" s="88"/>
      <c r="R28" s="89"/>
    </row>
    <row r="29" spans="1:18" ht="16.5" thickBot="1" x14ac:dyDescent="0.3">
      <c r="A29" s="121">
        <f>'Qtr 2 Jan-Mar'!A29</f>
        <v>0</v>
      </c>
      <c r="B29" s="122"/>
      <c r="C29" s="122"/>
      <c r="D29" s="123"/>
      <c r="E29" s="123"/>
      <c r="F29" s="124"/>
      <c r="G29" s="129"/>
      <c r="H29" s="129"/>
      <c r="I29" s="130"/>
      <c r="K29" s="131">
        <f>'Qtr 2 Jan-Mar'!K29</f>
        <v>0</v>
      </c>
      <c r="L29" s="132"/>
      <c r="M29" s="132"/>
      <c r="N29" s="133"/>
      <c r="O29" s="133"/>
      <c r="P29" s="133"/>
      <c r="Q29" s="98"/>
      <c r="R29" s="99"/>
    </row>
    <row r="30" spans="1:18" ht="18" thickTop="1" thickBot="1" x14ac:dyDescent="0.3">
      <c r="D30" s="85" t="s">
        <v>9</v>
      </c>
      <c r="E30" s="86"/>
      <c r="F30" s="87"/>
      <c r="G30" s="80">
        <f>SUM(G15:I29)</f>
        <v>0</v>
      </c>
      <c r="H30" s="64"/>
      <c r="I30" s="65"/>
      <c r="N30" s="85" t="s">
        <v>147</v>
      </c>
      <c r="O30" s="86"/>
      <c r="P30" s="87"/>
      <c r="Q30" s="80">
        <f>SUM(Q15:R29)</f>
        <v>0</v>
      </c>
      <c r="R30" s="65"/>
    </row>
    <row r="31" spans="1:18" ht="15.75" thickBot="1" x14ac:dyDescent="0.3"/>
    <row r="32" spans="1:18" ht="18" thickTop="1" thickBot="1" x14ac:dyDescent="0.3">
      <c r="A32" s="61" t="s">
        <v>149</v>
      </c>
      <c r="B32" s="62"/>
      <c r="C32" s="62"/>
      <c r="D32" s="62"/>
      <c r="E32" s="62"/>
      <c r="F32" s="63"/>
      <c r="G32" s="75">
        <f>G30+Q30</f>
        <v>0</v>
      </c>
      <c r="H32" s="76"/>
      <c r="I32" s="77"/>
    </row>
    <row r="33" spans="1:18" x14ac:dyDescent="0.25">
      <c r="G33" s="56"/>
      <c r="H33" s="56"/>
      <c r="I33" s="56"/>
    </row>
    <row r="34" spans="1:18" ht="17.25" thickBot="1" x14ac:dyDescent="0.35">
      <c r="A34" s="71" t="s">
        <v>142</v>
      </c>
      <c r="B34" s="71"/>
      <c r="C34" s="71"/>
      <c r="D34" s="71"/>
      <c r="E34" s="54"/>
      <c r="F34" s="54"/>
      <c r="G34" s="54"/>
    </row>
    <row r="35" spans="1:18" ht="16.5" thickBot="1" x14ac:dyDescent="0.3">
      <c r="A35" s="69" t="s">
        <v>5</v>
      </c>
      <c r="B35" s="70"/>
      <c r="C35" s="78"/>
      <c r="D35" s="72"/>
      <c r="E35" s="73"/>
      <c r="F35" s="74"/>
    </row>
    <row r="37" spans="1:18" ht="17.25" thickBot="1" x14ac:dyDescent="0.3">
      <c r="A37" s="59" t="s">
        <v>143</v>
      </c>
      <c r="B37" s="59"/>
      <c r="C37" s="59"/>
      <c r="D37" s="59"/>
      <c r="E37" s="59"/>
      <c r="F37" s="59"/>
      <c r="G37" s="59"/>
      <c r="H37" s="59"/>
      <c r="I37" s="59"/>
      <c r="K37" s="59" t="s">
        <v>143</v>
      </c>
      <c r="L37" s="59"/>
      <c r="M37" s="59"/>
      <c r="N37" s="59"/>
      <c r="O37" s="59"/>
      <c r="P37" s="59"/>
      <c r="Q37" s="59"/>
      <c r="R37" s="59"/>
    </row>
    <row r="38" spans="1:18" ht="16.5" thickBot="1" x14ac:dyDescent="0.35">
      <c r="A38" s="110" t="s">
        <v>10</v>
      </c>
      <c r="B38" s="111"/>
      <c r="C38" s="111"/>
      <c r="D38" s="111"/>
      <c r="E38" s="111"/>
      <c r="F38" s="111"/>
      <c r="G38" s="111"/>
      <c r="H38" s="111"/>
      <c r="I38" s="112"/>
      <c r="K38" s="110" t="s">
        <v>13</v>
      </c>
      <c r="L38" s="111"/>
      <c r="M38" s="111"/>
      <c r="N38" s="111"/>
      <c r="O38" s="111"/>
      <c r="P38" s="111"/>
      <c r="Q38" s="111"/>
      <c r="R38" s="112"/>
    </row>
    <row r="39" spans="1:18" ht="18.75" thickBot="1" x14ac:dyDescent="0.35">
      <c r="A39" s="125" t="s">
        <v>141</v>
      </c>
      <c r="B39" s="125"/>
      <c r="C39" s="125"/>
      <c r="D39" s="125"/>
      <c r="E39" s="125"/>
      <c r="F39" s="125" t="s">
        <v>11</v>
      </c>
      <c r="G39" s="125"/>
      <c r="H39" s="125" t="s">
        <v>12</v>
      </c>
      <c r="I39" s="125"/>
      <c r="K39" s="110" t="s">
        <v>144</v>
      </c>
      <c r="L39" s="111"/>
      <c r="M39" s="111"/>
      <c r="N39" s="111"/>
      <c r="O39" s="111"/>
      <c r="P39" s="111"/>
      <c r="Q39" s="113" t="s">
        <v>8</v>
      </c>
      <c r="R39" s="116"/>
    </row>
    <row r="40" spans="1:18" ht="15.75" x14ac:dyDescent="0.25">
      <c r="A40" s="143">
        <f>'Qtr 2 Jan-Mar'!A40</f>
        <v>0</v>
      </c>
      <c r="B40" s="143"/>
      <c r="C40" s="143"/>
      <c r="D40" s="143"/>
      <c r="E40" s="143"/>
      <c r="F40" s="126"/>
      <c r="G40" s="126"/>
      <c r="H40" s="126"/>
      <c r="I40" s="126"/>
      <c r="K40" s="105">
        <f>'Qtr 2 Jan-Mar'!K40</f>
        <v>0</v>
      </c>
      <c r="L40" s="106"/>
      <c r="M40" s="106"/>
      <c r="N40" s="106"/>
      <c r="O40" s="106"/>
      <c r="P40" s="106"/>
      <c r="Q40" s="108"/>
      <c r="R40" s="109"/>
    </row>
    <row r="41" spans="1:18" ht="15.75" x14ac:dyDescent="0.25">
      <c r="A41" s="142">
        <f>'Qtr 2 Jan-Mar'!A41</f>
        <v>0</v>
      </c>
      <c r="B41" s="142"/>
      <c r="C41" s="142"/>
      <c r="D41" s="142"/>
      <c r="E41" s="142"/>
      <c r="F41" s="138"/>
      <c r="G41" s="138"/>
      <c r="H41" s="138"/>
      <c r="I41" s="138"/>
      <c r="K41" s="90">
        <f>'Qtr 2 Jan-Mar'!K41</f>
        <v>0</v>
      </c>
      <c r="L41" s="91"/>
      <c r="M41" s="91"/>
      <c r="N41" s="91"/>
      <c r="O41" s="91"/>
      <c r="P41" s="91"/>
      <c r="Q41" s="88"/>
      <c r="R41" s="89"/>
    </row>
    <row r="42" spans="1:18" ht="15.75" x14ac:dyDescent="0.25">
      <c r="A42" s="119">
        <f>'Qtr 2 Jan-Mar'!A42</f>
        <v>0</v>
      </c>
      <c r="B42" s="119"/>
      <c r="C42" s="119"/>
      <c r="D42" s="119"/>
      <c r="E42" s="119"/>
      <c r="F42" s="139"/>
      <c r="G42" s="139"/>
      <c r="H42" s="139"/>
      <c r="I42" s="139"/>
      <c r="K42" s="102">
        <f>'Qtr 2 Jan-Mar'!K42</f>
        <v>0</v>
      </c>
      <c r="L42" s="103"/>
      <c r="M42" s="103"/>
      <c r="N42" s="103"/>
      <c r="O42" s="103"/>
      <c r="P42" s="103"/>
      <c r="Q42" s="96"/>
      <c r="R42" s="97"/>
    </row>
    <row r="43" spans="1:18" ht="15.75" x14ac:dyDescent="0.25">
      <c r="A43" s="142">
        <f>'Qtr 2 Jan-Mar'!A43</f>
        <v>0</v>
      </c>
      <c r="B43" s="142"/>
      <c r="C43" s="142"/>
      <c r="D43" s="142"/>
      <c r="E43" s="142"/>
      <c r="F43" s="138"/>
      <c r="G43" s="138"/>
      <c r="H43" s="138"/>
      <c r="I43" s="138"/>
      <c r="K43" s="90">
        <f>'Qtr 2 Jan-Mar'!K43</f>
        <v>0</v>
      </c>
      <c r="L43" s="91"/>
      <c r="M43" s="91"/>
      <c r="N43" s="91"/>
      <c r="O43" s="91"/>
      <c r="P43" s="91"/>
      <c r="Q43" s="88"/>
      <c r="R43" s="89"/>
    </row>
    <row r="44" spans="1:18" ht="16.5" thickBot="1" x14ac:dyDescent="0.3">
      <c r="A44" s="140">
        <f>'Qtr 2 Jan-Mar'!A44</f>
        <v>0</v>
      </c>
      <c r="B44" s="140"/>
      <c r="C44" s="140"/>
      <c r="D44" s="141"/>
      <c r="E44" s="141"/>
      <c r="F44" s="120"/>
      <c r="G44" s="120"/>
      <c r="H44" s="120"/>
      <c r="I44" s="120"/>
      <c r="K44" s="93">
        <f>'Qtr 2 Jan-Mar'!K44</f>
        <v>0</v>
      </c>
      <c r="L44" s="94"/>
      <c r="M44" s="94"/>
      <c r="N44" s="100"/>
      <c r="O44" s="100"/>
      <c r="P44" s="100"/>
      <c r="Q44" s="96"/>
      <c r="R44" s="97"/>
    </row>
    <row r="45" spans="1:18" ht="18" thickTop="1" thickBot="1" x14ac:dyDescent="0.35">
      <c r="D45" s="117" t="s">
        <v>9</v>
      </c>
      <c r="E45" s="117"/>
      <c r="F45" s="118">
        <f>SUM(F40:G44)</f>
        <v>0</v>
      </c>
      <c r="G45" s="118"/>
      <c r="H45" s="118">
        <f>SUM(H40:I44)</f>
        <v>0</v>
      </c>
      <c r="I45" s="118"/>
      <c r="N45" s="85" t="s">
        <v>9</v>
      </c>
      <c r="O45" s="86"/>
      <c r="P45" s="87"/>
      <c r="Q45" s="80">
        <f>SUM(Q40:R44)</f>
        <v>0</v>
      </c>
      <c r="R45" s="65"/>
    </row>
    <row r="46" spans="1:18" ht="15.75" thickBot="1" x14ac:dyDescent="0.3"/>
    <row r="47" spans="1:18" ht="18" thickTop="1" thickBot="1" x14ac:dyDescent="0.3">
      <c r="A47" s="61" t="s">
        <v>148</v>
      </c>
      <c r="B47" s="62"/>
      <c r="C47" s="62"/>
      <c r="D47" s="62"/>
      <c r="E47" s="62"/>
      <c r="F47" s="63"/>
      <c r="G47" s="80">
        <f>F45+H45+Q45</f>
        <v>0</v>
      </c>
      <c r="H47" s="64"/>
      <c r="I47" s="65"/>
    </row>
    <row r="49" spans="1:18" ht="17.25" thickBot="1" x14ac:dyDescent="0.35">
      <c r="A49" s="59" t="s">
        <v>150</v>
      </c>
      <c r="B49" s="59"/>
      <c r="C49" s="59"/>
      <c r="D49" s="59"/>
      <c r="E49" s="54"/>
      <c r="F49" s="54"/>
    </row>
    <row r="50" spans="1:18" ht="16.5" thickBot="1" x14ac:dyDescent="0.3">
      <c r="A50" s="69" t="s">
        <v>5</v>
      </c>
      <c r="B50" s="70"/>
      <c r="C50" s="70"/>
      <c r="D50" s="72"/>
      <c r="E50" s="73"/>
      <c r="F50" s="74"/>
    </row>
    <row r="52" spans="1:18" ht="17.25" thickBot="1" x14ac:dyDescent="0.35">
      <c r="A52" s="60" t="s">
        <v>159</v>
      </c>
      <c r="B52" s="60"/>
      <c r="C52" s="60"/>
      <c r="D52" s="60"/>
      <c r="E52" s="60"/>
      <c r="F52" s="60"/>
      <c r="G52" s="60"/>
      <c r="H52" s="60"/>
      <c r="I52" s="60"/>
      <c r="K52" s="60" t="s">
        <v>159</v>
      </c>
      <c r="L52" s="60"/>
      <c r="M52" s="60"/>
      <c r="N52" s="60"/>
      <c r="O52" s="60"/>
      <c r="P52" s="60"/>
      <c r="Q52" s="60"/>
      <c r="R52" s="60"/>
    </row>
    <row r="53" spans="1:18" ht="16.5" thickBot="1" x14ac:dyDescent="0.35">
      <c r="A53" s="110" t="s">
        <v>10</v>
      </c>
      <c r="B53" s="111"/>
      <c r="C53" s="111"/>
      <c r="D53" s="111"/>
      <c r="E53" s="111"/>
      <c r="F53" s="111"/>
      <c r="G53" s="111"/>
      <c r="H53" s="111"/>
      <c r="I53" s="112"/>
      <c r="K53" s="110" t="s">
        <v>13</v>
      </c>
      <c r="L53" s="111"/>
      <c r="M53" s="111"/>
      <c r="N53" s="111"/>
      <c r="O53" s="111"/>
      <c r="P53" s="111"/>
      <c r="Q53" s="111"/>
      <c r="R53" s="112"/>
    </row>
    <row r="54" spans="1:18" ht="18.75" thickBot="1" x14ac:dyDescent="0.35">
      <c r="A54" s="113" t="s">
        <v>141</v>
      </c>
      <c r="B54" s="114"/>
      <c r="C54" s="114"/>
      <c r="D54" s="114"/>
      <c r="E54" s="115"/>
      <c r="F54" s="113" t="s">
        <v>11</v>
      </c>
      <c r="G54" s="116"/>
      <c r="H54" s="113" t="s">
        <v>12</v>
      </c>
      <c r="I54" s="116"/>
      <c r="K54" s="110" t="s">
        <v>144</v>
      </c>
      <c r="L54" s="111"/>
      <c r="M54" s="111"/>
      <c r="N54" s="111"/>
      <c r="O54" s="111"/>
      <c r="P54" s="111"/>
      <c r="Q54" s="113" t="s">
        <v>8</v>
      </c>
      <c r="R54" s="116"/>
    </row>
    <row r="55" spans="1:18" ht="15.75" x14ac:dyDescent="0.25">
      <c r="A55" s="105">
        <f>'Qtr 2 Jan-Mar'!A55</f>
        <v>0</v>
      </c>
      <c r="B55" s="106"/>
      <c r="C55" s="106"/>
      <c r="D55" s="106"/>
      <c r="E55" s="107"/>
      <c r="F55" s="108"/>
      <c r="G55" s="109"/>
      <c r="H55" s="108"/>
      <c r="I55" s="109"/>
      <c r="K55" s="105">
        <f>'Qtr 2 Jan-Mar'!K55</f>
        <v>0</v>
      </c>
      <c r="L55" s="106"/>
      <c r="M55" s="106"/>
      <c r="N55" s="106"/>
      <c r="O55" s="106"/>
      <c r="P55" s="107"/>
      <c r="Q55" s="108"/>
      <c r="R55" s="109"/>
    </row>
    <row r="56" spans="1:18" ht="15.75" x14ac:dyDescent="0.25">
      <c r="A56" s="90">
        <f>'Qtr 2 Jan-Mar'!A56</f>
        <v>0</v>
      </c>
      <c r="B56" s="91"/>
      <c r="C56" s="91"/>
      <c r="D56" s="91"/>
      <c r="E56" s="92"/>
      <c r="F56" s="88"/>
      <c r="G56" s="89"/>
      <c r="H56" s="88"/>
      <c r="I56" s="89"/>
      <c r="K56" s="90">
        <f>'Qtr 2 Jan-Mar'!K56</f>
        <v>0</v>
      </c>
      <c r="L56" s="91"/>
      <c r="M56" s="91"/>
      <c r="N56" s="91"/>
      <c r="O56" s="91"/>
      <c r="P56" s="92"/>
      <c r="Q56" s="88"/>
      <c r="R56" s="89"/>
    </row>
    <row r="57" spans="1:18" ht="15.75" x14ac:dyDescent="0.25">
      <c r="A57" s="102">
        <f>'Qtr 2 Jan-Mar'!A57</f>
        <v>0</v>
      </c>
      <c r="B57" s="103"/>
      <c r="C57" s="103"/>
      <c r="D57" s="103"/>
      <c r="E57" s="104"/>
      <c r="F57" s="96"/>
      <c r="G57" s="97"/>
      <c r="H57" s="96"/>
      <c r="I57" s="97"/>
      <c r="K57" s="102">
        <f>'Qtr 2 Jan-Mar'!K57</f>
        <v>0</v>
      </c>
      <c r="L57" s="103"/>
      <c r="M57" s="103"/>
      <c r="N57" s="103"/>
      <c r="O57" s="103"/>
      <c r="P57" s="104"/>
      <c r="Q57" s="96"/>
      <c r="R57" s="97"/>
    </row>
    <row r="58" spans="1:18" ht="15.75" x14ac:dyDescent="0.25">
      <c r="A58" s="90">
        <f>'Qtr 2 Jan-Mar'!A58</f>
        <v>0</v>
      </c>
      <c r="B58" s="91"/>
      <c r="C58" s="91"/>
      <c r="D58" s="91"/>
      <c r="E58" s="92"/>
      <c r="F58" s="88"/>
      <c r="G58" s="89"/>
      <c r="H58" s="88"/>
      <c r="I58" s="89"/>
      <c r="K58" s="90">
        <f>'Qtr 2 Jan-Mar'!K58</f>
        <v>0</v>
      </c>
      <c r="L58" s="91"/>
      <c r="M58" s="91"/>
      <c r="N58" s="91"/>
      <c r="O58" s="91"/>
      <c r="P58" s="92"/>
      <c r="Q58" s="88"/>
      <c r="R58" s="89"/>
    </row>
    <row r="59" spans="1:18" ht="16.5" thickBot="1" x14ac:dyDescent="0.3">
      <c r="A59" s="93">
        <f>'Qtr 2 Jan-Mar'!A59</f>
        <v>0</v>
      </c>
      <c r="B59" s="94"/>
      <c r="C59" s="94"/>
      <c r="D59" s="94"/>
      <c r="E59" s="95"/>
      <c r="F59" s="96"/>
      <c r="G59" s="97"/>
      <c r="H59" s="98"/>
      <c r="I59" s="99"/>
      <c r="K59" s="93">
        <f>'Qtr 2 Jan-Mar'!K59</f>
        <v>0</v>
      </c>
      <c r="L59" s="94"/>
      <c r="M59" s="94"/>
      <c r="N59" s="100"/>
      <c r="O59" s="100"/>
      <c r="P59" s="101"/>
      <c r="Q59" s="96"/>
      <c r="R59" s="97"/>
    </row>
    <row r="60" spans="1:18" ht="18" thickTop="1" thickBot="1" x14ac:dyDescent="0.3">
      <c r="D60" s="81" t="s">
        <v>9</v>
      </c>
      <c r="E60" s="82"/>
      <c r="F60" s="83">
        <f>SUM(F55:G59)</f>
        <v>0</v>
      </c>
      <c r="G60" s="84"/>
      <c r="H60" s="83">
        <f>SUM(H55:I59)</f>
        <v>0</v>
      </c>
      <c r="I60" s="84"/>
      <c r="N60" s="85" t="s">
        <v>9</v>
      </c>
      <c r="O60" s="86"/>
      <c r="P60" s="87"/>
      <c r="Q60" s="80">
        <f>SUM(Q55:R59)</f>
        <v>0</v>
      </c>
      <c r="R60" s="65"/>
    </row>
    <row r="61" spans="1:18" ht="15.75" thickBot="1" x14ac:dyDescent="0.3"/>
    <row r="62" spans="1:18" ht="18" thickTop="1" thickBot="1" x14ac:dyDescent="0.3">
      <c r="A62" s="61" t="s">
        <v>158</v>
      </c>
      <c r="B62" s="62"/>
      <c r="C62" s="62"/>
      <c r="D62" s="62"/>
      <c r="E62" s="62"/>
      <c r="F62" s="63"/>
      <c r="G62" s="64">
        <f>F60+H60+Q60</f>
        <v>0</v>
      </c>
      <c r="H62" s="64"/>
      <c r="I62" s="65"/>
    </row>
    <row r="63" spans="1:18" s="29" customFormat="1" ht="13.5" x14ac:dyDescent="0.25">
      <c r="D63" s="57"/>
      <c r="E63" s="57"/>
      <c r="F63" s="57"/>
      <c r="G63" s="57"/>
      <c r="H63" s="57"/>
      <c r="I63" s="58"/>
      <c r="J63" s="58"/>
      <c r="K63" s="58"/>
    </row>
    <row r="64" spans="1:18" s="29" customFormat="1" ht="13.5" x14ac:dyDescent="0.25">
      <c r="B64" s="52" t="s">
        <v>135</v>
      </c>
    </row>
    <row r="65" spans="2:18" s="29" customFormat="1" ht="13.5" x14ac:dyDescent="0.25">
      <c r="B65" s="79" t="s">
        <v>140</v>
      </c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</row>
    <row r="66" spans="2:18" s="29" customFormat="1" ht="13.5" x14ac:dyDescent="0.25">
      <c r="B66" s="67" t="s">
        <v>139</v>
      </c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</row>
    <row r="67" spans="2:18" x14ac:dyDescent="0.25">
      <c r="B67" s="29"/>
    </row>
  </sheetData>
  <sheetProtection algorithmName="SHA-512" hashValue="QDm0MuYjerF+lt0KafterDI2X2Sdc4FEYjCgsK+gsXdyeZS13+gjwEh9XHdX6CRpuku2BrzP5ZyKteFaNov7xg==" saltValue="9zyiNkZ6lYFkd7GwgHsjGg==" spinCount="100000" sheet="1" objects="1" scenarios="1" formatColumns="0" formatRows="0"/>
  <mergeCells count="180">
    <mergeCell ref="A62:F62"/>
    <mergeCell ref="G62:I62"/>
    <mergeCell ref="B65:R65"/>
    <mergeCell ref="B66:R66"/>
    <mergeCell ref="A59:E59"/>
    <mergeCell ref="F59:G59"/>
    <mergeCell ref="H59:I59"/>
    <mergeCell ref="K59:P59"/>
    <mergeCell ref="Q59:R59"/>
    <mergeCell ref="F60:G60"/>
    <mergeCell ref="H60:I60"/>
    <mergeCell ref="Q60:R60"/>
    <mergeCell ref="D60:E60"/>
    <mergeCell ref="N60:P60"/>
    <mergeCell ref="A47:F47"/>
    <mergeCell ref="G47:I47"/>
    <mergeCell ref="A49:D49"/>
    <mergeCell ref="A50:C50"/>
    <mergeCell ref="D50:F50"/>
    <mergeCell ref="A52:I52"/>
    <mergeCell ref="K52:R52"/>
    <mergeCell ref="A53:I53"/>
    <mergeCell ref="A58:E58"/>
    <mergeCell ref="F58:G58"/>
    <mergeCell ref="H58:I58"/>
    <mergeCell ref="K58:P58"/>
    <mergeCell ref="Q58:R58"/>
    <mergeCell ref="A56:E56"/>
    <mergeCell ref="F56:G56"/>
    <mergeCell ref="H56:I56"/>
    <mergeCell ref="K56:P56"/>
    <mergeCell ref="Q56:R56"/>
    <mergeCell ref="A57:E57"/>
    <mergeCell ref="F57:G57"/>
    <mergeCell ref="H57:I57"/>
    <mergeCell ref="K57:P57"/>
    <mergeCell ref="Q57:R57"/>
    <mergeCell ref="A44:E44"/>
    <mergeCell ref="F44:G44"/>
    <mergeCell ref="H44:I44"/>
    <mergeCell ref="K44:P44"/>
    <mergeCell ref="Q44:R44"/>
    <mergeCell ref="F45:G45"/>
    <mergeCell ref="H45:I45"/>
    <mergeCell ref="Q45:R45"/>
    <mergeCell ref="D45:E45"/>
    <mergeCell ref="N45:P45"/>
    <mergeCell ref="A42:E42"/>
    <mergeCell ref="F42:G42"/>
    <mergeCell ref="H42:I42"/>
    <mergeCell ref="K42:P42"/>
    <mergeCell ref="Q42:R42"/>
    <mergeCell ref="A43:E43"/>
    <mergeCell ref="F43:G43"/>
    <mergeCell ref="H43:I43"/>
    <mergeCell ref="K43:P43"/>
    <mergeCell ref="Q43:R43"/>
    <mergeCell ref="A34:D34"/>
    <mergeCell ref="A35:C35"/>
    <mergeCell ref="D35:F35"/>
    <mergeCell ref="A37:I37"/>
    <mergeCell ref="K37:R37"/>
    <mergeCell ref="A41:E41"/>
    <mergeCell ref="F41:G41"/>
    <mergeCell ref="H41:I41"/>
    <mergeCell ref="K41:P41"/>
    <mergeCell ref="Q41:R41"/>
    <mergeCell ref="A29:F29"/>
    <mergeCell ref="G29:I29"/>
    <mergeCell ref="K29:P29"/>
    <mergeCell ref="Q29:R29"/>
    <mergeCell ref="D30:F30"/>
    <mergeCell ref="G30:I30"/>
    <mergeCell ref="N30:P30"/>
    <mergeCell ref="Q30:R30"/>
    <mergeCell ref="A32:F32"/>
    <mergeCell ref="G32:I32"/>
    <mergeCell ref="A27:F27"/>
    <mergeCell ref="G27:I27"/>
    <mergeCell ref="K27:P27"/>
    <mergeCell ref="Q27:R27"/>
    <mergeCell ref="A28:F28"/>
    <mergeCell ref="G28:I28"/>
    <mergeCell ref="K28:P28"/>
    <mergeCell ref="Q28:R28"/>
    <mergeCell ref="A25:F25"/>
    <mergeCell ref="G25:I25"/>
    <mergeCell ref="K25:P25"/>
    <mergeCell ref="Q25:R25"/>
    <mergeCell ref="A26:F26"/>
    <mergeCell ref="G26:I26"/>
    <mergeCell ref="K26:P26"/>
    <mergeCell ref="Q26:R26"/>
    <mergeCell ref="A23:F23"/>
    <mergeCell ref="G23:I23"/>
    <mergeCell ref="K23:P23"/>
    <mergeCell ref="Q23:R23"/>
    <mergeCell ref="A24:F24"/>
    <mergeCell ref="G24:I24"/>
    <mergeCell ref="K24:P24"/>
    <mergeCell ref="Q24:R24"/>
    <mergeCell ref="A21:F21"/>
    <mergeCell ref="G21:I21"/>
    <mergeCell ref="K21:P21"/>
    <mergeCell ref="Q21:R21"/>
    <mergeCell ref="A22:F22"/>
    <mergeCell ref="G22:I22"/>
    <mergeCell ref="K22:P22"/>
    <mergeCell ref="Q22:R22"/>
    <mergeCell ref="A19:F19"/>
    <mergeCell ref="G19:I19"/>
    <mergeCell ref="K19:P19"/>
    <mergeCell ref="Q19:R19"/>
    <mergeCell ref="A20:F20"/>
    <mergeCell ref="G20:I20"/>
    <mergeCell ref="K20:P20"/>
    <mergeCell ref="Q20:R20"/>
    <mergeCell ref="A17:F17"/>
    <mergeCell ref="G17:I17"/>
    <mergeCell ref="K17:P17"/>
    <mergeCell ref="Q17:R17"/>
    <mergeCell ref="A18:F18"/>
    <mergeCell ref="G18:I18"/>
    <mergeCell ref="K18:P18"/>
    <mergeCell ref="Q18:R18"/>
    <mergeCell ref="Q15:R15"/>
    <mergeCell ref="A16:F16"/>
    <mergeCell ref="G16:I16"/>
    <mergeCell ref="K16:P16"/>
    <mergeCell ref="Q16:R16"/>
    <mergeCell ref="A13:I13"/>
    <mergeCell ref="K13:R13"/>
    <mergeCell ref="A14:F14"/>
    <mergeCell ref="G14:I14"/>
    <mergeCell ref="K14:P14"/>
    <mergeCell ref="Q14:R14"/>
    <mergeCell ref="A1:K1"/>
    <mergeCell ref="I4:J4"/>
    <mergeCell ref="I5:J5"/>
    <mergeCell ref="A9:D9"/>
    <mergeCell ref="A10:C10"/>
    <mergeCell ref="D10:F10"/>
    <mergeCell ref="A15:F15"/>
    <mergeCell ref="G15:I15"/>
    <mergeCell ref="K15:P15"/>
    <mergeCell ref="A12:I12"/>
    <mergeCell ref="K12:R12"/>
    <mergeCell ref="O5:R6"/>
    <mergeCell ref="B6:C6"/>
    <mergeCell ref="D6:G6"/>
    <mergeCell ref="A2:I2"/>
    <mergeCell ref="B4:C4"/>
    <mergeCell ref="D4:G4"/>
    <mergeCell ref="K4:M4"/>
    <mergeCell ref="B5:C5"/>
    <mergeCell ref="D5:G5"/>
    <mergeCell ref="K5:M5"/>
    <mergeCell ref="A38:I38"/>
    <mergeCell ref="K38:R38"/>
    <mergeCell ref="A39:E39"/>
    <mergeCell ref="F39:G39"/>
    <mergeCell ref="H39:I39"/>
    <mergeCell ref="K39:P39"/>
    <mergeCell ref="Q39:R39"/>
    <mergeCell ref="A40:E40"/>
    <mergeCell ref="F40:G40"/>
    <mergeCell ref="H40:I40"/>
    <mergeCell ref="K40:P40"/>
    <mergeCell ref="Q40:R40"/>
    <mergeCell ref="K53:R53"/>
    <mergeCell ref="A54:E54"/>
    <mergeCell ref="F54:G54"/>
    <mergeCell ref="H54:I54"/>
    <mergeCell ref="K54:P54"/>
    <mergeCell ref="Q54:R54"/>
    <mergeCell ref="A55:E55"/>
    <mergeCell ref="F55:G55"/>
    <mergeCell ref="H55:I55"/>
    <mergeCell ref="K55:P55"/>
    <mergeCell ref="Q55:R55"/>
  </mergeCells>
  <conditionalFormatting sqref="A15:A29">
    <cfRule type="expression" dxfId="11" priority="5">
      <formula>AND(ISBLANK(A15),C15&gt;0)</formula>
    </cfRule>
  </conditionalFormatting>
  <conditionalFormatting sqref="A40:A44">
    <cfRule type="expression" dxfId="10" priority="6">
      <formula>AND(ISBLANK(A40),C40&gt;0)</formula>
    </cfRule>
  </conditionalFormatting>
  <conditionalFormatting sqref="A55:A59">
    <cfRule type="expression" dxfId="9" priority="1">
      <formula>AND(ISBLANK(A55),C55&gt;0)</formula>
    </cfRule>
  </conditionalFormatting>
  <conditionalFormatting sqref="K15:K29">
    <cfRule type="expression" dxfId="8" priority="4">
      <formula>AND(ISBLANK(K15),M15&gt;0)</formula>
    </cfRule>
  </conditionalFormatting>
  <conditionalFormatting sqref="K40:K44">
    <cfRule type="expression" dxfId="7" priority="3">
      <formula>AND(ISBLANK(K40),M40&gt;0)</formula>
    </cfRule>
  </conditionalFormatting>
  <conditionalFormatting sqref="K55:K59">
    <cfRule type="expression" dxfId="6" priority="2">
      <formula>AND(ISBLANK(K55),M55&gt;0)</formula>
    </cfRule>
  </conditionalFormatting>
  <dataValidations count="2">
    <dataValidation type="decimal" operator="greaterThanOrEqual" allowBlank="1" showErrorMessage="1" errorTitle="Dollar Values ONLY" error="Enter only positive dollar values to the nearest penny or leave as zero." sqref="Q15:R29 D50 F55:I59 D10:F10 Q40:R44 D35:F35 F40:I44 Q55:R59" xr:uid="{4D02177A-CAA6-40F3-84A7-4A57620DE5AB}">
      <formula1>0</formula1>
    </dataValidation>
    <dataValidation type="decimal" operator="greaterThanOrEqual" allowBlank="1" showErrorMessage="1" sqref="G15:I29" xr:uid="{9D0DFD4C-F280-4332-9A33-F1ABE83DC845}">
      <formula1>0</formula1>
    </dataValidation>
  </dataValidations>
  <pageMargins left="0.7" right="0.7" top="0.75" bottom="0.75" header="0.3" footer="0.3"/>
  <pageSetup scale="58" fitToHeight="0" orientation="portrait" r:id="rId1"/>
  <colBreaks count="1" manualBreakCount="1">
    <brk id="19" max="81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AAC4B05-8392-48DD-816A-FC1107D1FABA}">
          <x14:formula1>
            <xm:f>LookupData!$A$72:$A$76</xm:f>
          </x14:formula1>
          <xm:sqref>K5:M5</xm:sqref>
        </x14:dataValidation>
        <x14:dataValidation type="list" allowBlank="1" showInputMessage="1" showErrorMessage="1" xr:uid="{2552CCA5-F57B-4C06-828B-CF19CFD73549}">
          <x14:formula1>
            <xm:f>LookupData!$E$3:$E$69</xm:f>
          </x14:formula1>
          <xm:sqref>D4:G4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FFF2A-C105-4BA6-8457-820BD5B8DBF7}">
  <sheetPr codeName="Sheet4">
    <pageSetUpPr fitToPage="1"/>
  </sheetPr>
  <dimension ref="A1:S67"/>
  <sheetViews>
    <sheetView zoomScaleNormal="100" zoomScaleSheetLayoutView="100" workbookViewId="0">
      <selection activeCell="D5" sqref="D5:G5"/>
    </sheetView>
  </sheetViews>
  <sheetFormatPr defaultRowHeight="15" x14ac:dyDescent="0.25"/>
  <cols>
    <col min="1" max="9" width="8.7109375" customWidth="1"/>
    <col min="10" max="10" width="4.7109375" customWidth="1"/>
    <col min="11" max="13" width="8.7109375" customWidth="1"/>
    <col min="14" max="14" width="10" customWidth="1"/>
    <col min="15" max="25" width="8.7109375" customWidth="1"/>
  </cols>
  <sheetData>
    <row r="1" spans="1:19" s="27" customFormat="1" ht="19.5" x14ac:dyDescent="0.3">
      <c r="A1" s="170" t="s">
        <v>138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9" ht="19.5" x14ac:dyDescent="0.25">
      <c r="A2" s="170" t="str">
        <f>"County Fiscal Year "&amp;ReportInfo!S1&amp;"-"&amp;(ReportInfo!S1+1)</f>
        <v>County Fiscal Year 2023-2024</v>
      </c>
      <c r="B2" s="170"/>
      <c r="C2" s="170"/>
      <c r="D2" s="170"/>
      <c r="E2" s="170"/>
      <c r="F2" s="170"/>
      <c r="G2" s="170"/>
      <c r="H2" s="170"/>
      <c r="I2" s="170"/>
    </row>
    <row r="4" spans="1:19" ht="16.5" x14ac:dyDescent="0.25">
      <c r="B4" s="164" t="s">
        <v>0</v>
      </c>
      <c r="C4" s="164"/>
      <c r="D4" s="171">
        <f>'Qtr 1 Oct-Dec'!$D$4</f>
        <v>0</v>
      </c>
      <c r="E4" s="171"/>
      <c r="F4" s="171"/>
      <c r="G4" s="171"/>
      <c r="I4" s="66" t="s">
        <v>3</v>
      </c>
      <c r="J4" s="66"/>
      <c r="K4" s="172" t="s">
        <v>100</v>
      </c>
      <c r="L4" s="172"/>
      <c r="M4" s="172"/>
    </row>
    <row r="5" spans="1:19" ht="15.75" x14ac:dyDescent="0.25">
      <c r="B5" s="164" t="s">
        <v>1</v>
      </c>
      <c r="C5" s="164"/>
      <c r="D5" s="166">
        <f>'Qtr 1 Oct-Dec'!$D$5</f>
        <v>0</v>
      </c>
      <c r="E5" s="166"/>
      <c r="F5" s="166"/>
      <c r="G5" s="166"/>
      <c r="I5" s="66" t="s">
        <v>4</v>
      </c>
      <c r="J5" s="66"/>
      <c r="K5" s="169"/>
      <c r="L5" s="169"/>
      <c r="M5" s="169"/>
      <c r="O5" s="156" t="str">
        <f>'Qtr 1 Oct-Dec'!$O$5</f>
        <v>CCOC Form Version 1
Created: 10/1/2023</v>
      </c>
      <c r="P5" s="156"/>
      <c r="Q5" s="156"/>
      <c r="R5" s="156"/>
    </row>
    <row r="6" spans="1:19" ht="15.75" x14ac:dyDescent="0.25">
      <c r="B6" s="164" t="s">
        <v>2</v>
      </c>
      <c r="C6" s="164"/>
      <c r="D6" s="167">
        <f>'Qtr 1 Oct-Dec'!$D$6</f>
        <v>0</v>
      </c>
      <c r="E6" s="167"/>
      <c r="F6" s="167"/>
      <c r="G6" s="167"/>
      <c r="O6" s="156"/>
      <c r="P6" s="156"/>
      <c r="Q6" s="156"/>
      <c r="R6" s="156"/>
    </row>
    <row r="9" spans="1:19" ht="17.25" thickBot="1" x14ac:dyDescent="0.35">
      <c r="A9" s="71" t="s">
        <v>145</v>
      </c>
      <c r="B9" s="71"/>
      <c r="C9" s="71"/>
      <c r="D9" s="71"/>
      <c r="E9" s="54"/>
      <c r="F9" s="54"/>
      <c r="G9" s="54"/>
    </row>
    <row r="10" spans="1:19" ht="16.5" thickBot="1" x14ac:dyDescent="0.3">
      <c r="A10" s="69" t="s">
        <v>5</v>
      </c>
      <c r="B10" s="70"/>
      <c r="C10" s="70"/>
      <c r="D10" s="72"/>
      <c r="E10" s="73"/>
      <c r="F10" s="74"/>
    </row>
    <row r="12" spans="1:19" ht="17.25" thickBot="1" x14ac:dyDescent="0.3">
      <c r="A12" s="68" t="s">
        <v>146</v>
      </c>
      <c r="B12" s="68"/>
      <c r="C12" s="68"/>
      <c r="D12" s="68"/>
      <c r="E12" s="68"/>
      <c r="F12" s="68"/>
      <c r="G12" s="68"/>
      <c r="H12" s="68"/>
      <c r="I12" s="68"/>
      <c r="K12" s="68" t="s">
        <v>146</v>
      </c>
      <c r="L12" s="68"/>
      <c r="M12" s="68"/>
      <c r="N12" s="68"/>
      <c r="O12" s="68"/>
      <c r="P12" s="68"/>
      <c r="Q12" s="68"/>
      <c r="R12" s="68"/>
    </row>
    <row r="13" spans="1:19" ht="16.5" thickBot="1" x14ac:dyDescent="0.35">
      <c r="A13" s="160" t="s">
        <v>6</v>
      </c>
      <c r="B13" s="161"/>
      <c r="C13" s="161"/>
      <c r="D13" s="161"/>
      <c r="E13" s="161"/>
      <c r="F13" s="161"/>
      <c r="G13" s="161"/>
      <c r="H13" s="161"/>
      <c r="I13" s="162"/>
      <c r="K13" s="160" t="s">
        <v>7</v>
      </c>
      <c r="L13" s="161"/>
      <c r="M13" s="161"/>
      <c r="N13" s="161"/>
      <c r="O13" s="161"/>
      <c r="P13" s="161"/>
      <c r="Q13" s="161"/>
      <c r="R13" s="161"/>
      <c r="S13" s="55"/>
    </row>
    <row r="14" spans="1:19" ht="18.75" thickBot="1" x14ac:dyDescent="0.3">
      <c r="A14" s="157" t="s">
        <v>141</v>
      </c>
      <c r="B14" s="158"/>
      <c r="C14" s="158"/>
      <c r="D14" s="158"/>
      <c r="E14" s="158"/>
      <c r="F14" s="159"/>
      <c r="G14" s="157" t="s">
        <v>8</v>
      </c>
      <c r="H14" s="158"/>
      <c r="I14" s="163"/>
      <c r="K14" s="160" t="s">
        <v>141</v>
      </c>
      <c r="L14" s="161"/>
      <c r="M14" s="161"/>
      <c r="N14" s="161"/>
      <c r="O14" s="161"/>
      <c r="P14" s="161"/>
      <c r="Q14" s="157" t="s">
        <v>8</v>
      </c>
      <c r="R14" s="163"/>
    </row>
    <row r="15" spans="1:19" ht="15.75" x14ac:dyDescent="0.25">
      <c r="A15" s="152">
        <f>'Qtr 3 Apr-Jun'!A15</f>
        <v>0</v>
      </c>
      <c r="B15" s="153"/>
      <c r="C15" s="153"/>
      <c r="D15" s="153"/>
      <c r="E15" s="153"/>
      <c r="F15" s="154"/>
      <c r="G15" s="155"/>
      <c r="H15" s="155"/>
      <c r="I15" s="109"/>
      <c r="K15" s="150">
        <f>'Qtr 3 Apr-Jun'!K15</f>
        <v>0</v>
      </c>
      <c r="L15" s="151"/>
      <c r="M15" s="151"/>
      <c r="N15" s="151"/>
      <c r="O15" s="151"/>
      <c r="P15" s="151"/>
      <c r="Q15" s="108"/>
      <c r="R15" s="109"/>
    </row>
    <row r="16" spans="1:19" ht="15.75" x14ac:dyDescent="0.25">
      <c r="A16" s="144">
        <f>'Qtr 3 Apr-Jun'!A16</f>
        <v>0</v>
      </c>
      <c r="B16" s="145"/>
      <c r="C16" s="145"/>
      <c r="D16" s="145"/>
      <c r="E16" s="145"/>
      <c r="F16" s="146"/>
      <c r="G16" s="127"/>
      <c r="H16" s="127"/>
      <c r="I16" s="89"/>
      <c r="K16" s="134">
        <f>'Qtr 3 Apr-Jun'!K16</f>
        <v>0</v>
      </c>
      <c r="L16" s="135"/>
      <c r="M16" s="135"/>
      <c r="N16" s="135"/>
      <c r="O16" s="135"/>
      <c r="P16" s="135"/>
      <c r="Q16" s="88"/>
      <c r="R16" s="89"/>
    </row>
    <row r="17" spans="1:18" ht="15.75" x14ac:dyDescent="0.25">
      <c r="A17" s="147">
        <f>'Qtr 3 Apr-Jun'!A17</f>
        <v>0</v>
      </c>
      <c r="B17" s="148"/>
      <c r="C17" s="148"/>
      <c r="D17" s="148"/>
      <c r="E17" s="148"/>
      <c r="F17" s="149"/>
      <c r="G17" s="128"/>
      <c r="H17" s="128"/>
      <c r="I17" s="97"/>
      <c r="K17" s="136">
        <f>'Qtr 3 Apr-Jun'!K17</f>
        <v>0</v>
      </c>
      <c r="L17" s="137"/>
      <c r="M17" s="137"/>
      <c r="N17" s="137"/>
      <c r="O17" s="137"/>
      <c r="P17" s="137"/>
      <c r="Q17" s="96"/>
      <c r="R17" s="97"/>
    </row>
    <row r="18" spans="1:18" ht="15.75" x14ac:dyDescent="0.25">
      <c r="A18" s="144">
        <f>'Qtr 3 Apr-Jun'!A18</f>
        <v>0</v>
      </c>
      <c r="B18" s="145"/>
      <c r="C18" s="145"/>
      <c r="D18" s="145"/>
      <c r="E18" s="145"/>
      <c r="F18" s="146"/>
      <c r="G18" s="127"/>
      <c r="H18" s="127"/>
      <c r="I18" s="89"/>
      <c r="K18" s="134">
        <f>'Qtr 3 Apr-Jun'!K18</f>
        <v>0</v>
      </c>
      <c r="L18" s="135"/>
      <c r="M18" s="135"/>
      <c r="N18" s="135"/>
      <c r="O18" s="135"/>
      <c r="P18" s="135"/>
      <c r="Q18" s="88"/>
      <c r="R18" s="89"/>
    </row>
    <row r="19" spans="1:18" ht="15.75" x14ac:dyDescent="0.25">
      <c r="A19" s="147">
        <f>'Qtr 3 Apr-Jun'!A19</f>
        <v>0</v>
      </c>
      <c r="B19" s="148"/>
      <c r="C19" s="148"/>
      <c r="D19" s="148"/>
      <c r="E19" s="148"/>
      <c r="F19" s="149"/>
      <c r="G19" s="128"/>
      <c r="H19" s="128"/>
      <c r="I19" s="97"/>
      <c r="K19" s="136">
        <f>'Qtr 3 Apr-Jun'!K19</f>
        <v>0</v>
      </c>
      <c r="L19" s="137"/>
      <c r="M19" s="137"/>
      <c r="N19" s="137"/>
      <c r="O19" s="137"/>
      <c r="P19" s="137"/>
      <c r="Q19" s="96"/>
      <c r="R19" s="97"/>
    </row>
    <row r="20" spans="1:18" ht="15.75" x14ac:dyDescent="0.25">
      <c r="A20" s="144">
        <f>'Qtr 3 Apr-Jun'!A20</f>
        <v>0</v>
      </c>
      <c r="B20" s="145"/>
      <c r="C20" s="145"/>
      <c r="D20" s="145"/>
      <c r="E20" s="145"/>
      <c r="F20" s="146"/>
      <c r="G20" s="127"/>
      <c r="H20" s="127"/>
      <c r="I20" s="89"/>
      <c r="K20" s="134">
        <f>'Qtr 3 Apr-Jun'!K20</f>
        <v>0</v>
      </c>
      <c r="L20" s="135"/>
      <c r="M20" s="135"/>
      <c r="N20" s="135"/>
      <c r="O20" s="135"/>
      <c r="P20" s="135"/>
      <c r="Q20" s="88"/>
      <c r="R20" s="89"/>
    </row>
    <row r="21" spans="1:18" ht="15.75" x14ac:dyDescent="0.25">
      <c r="A21" s="147">
        <f>'Qtr 3 Apr-Jun'!A21</f>
        <v>0</v>
      </c>
      <c r="B21" s="148"/>
      <c r="C21" s="148"/>
      <c r="D21" s="148"/>
      <c r="E21" s="148"/>
      <c r="F21" s="149"/>
      <c r="G21" s="128"/>
      <c r="H21" s="128"/>
      <c r="I21" s="97"/>
      <c r="K21" s="136">
        <f>'Qtr 3 Apr-Jun'!K21</f>
        <v>0</v>
      </c>
      <c r="L21" s="137"/>
      <c r="M21" s="137"/>
      <c r="N21" s="137"/>
      <c r="O21" s="137"/>
      <c r="P21" s="137"/>
      <c r="Q21" s="96"/>
      <c r="R21" s="97"/>
    </row>
    <row r="22" spans="1:18" ht="15.75" x14ac:dyDescent="0.25">
      <c r="A22" s="144">
        <f>'Qtr 3 Apr-Jun'!A22</f>
        <v>0</v>
      </c>
      <c r="B22" s="145"/>
      <c r="C22" s="145"/>
      <c r="D22" s="145"/>
      <c r="E22" s="145"/>
      <c r="F22" s="146"/>
      <c r="G22" s="127"/>
      <c r="H22" s="127"/>
      <c r="I22" s="89"/>
      <c r="K22" s="134">
        <f>'Qtr 3 Apr-Jun'!K22</f>
        <v>0</v>
      </c>
      <c r="L22" s="135"/>
      <c r="M22" s="135"/>
      <c r="N22" s="135"/>
      <c r="O22" s="135"/>
      <c r="P22" s="135"/>
      <c r="Q22" s="88"/>
      <c r="R22" s="89"/>
    </row>
    <row r="23" spans="1:18" ht="15.75" x14ac:dyDescent="0.25">
      <c r="A23" s="147">
        <f>'Qtr 3 Apr-Jun'!A23</f>
        <v>0</v>
      </c>
      <c r="B23" s="148"/>
      <c r="C23" s="148"/>
      <c r="D23" s="148"/>
      <c r="E23" s="148"/>
      <c r="F23" s="149"/>
      <c r="G23" s="128"/>
      <c r="H23" s="128"/>
      <c r="I23" s="97"/>
      <c r="K23" s="136">
        <f>'Qtr 3 Apr-Jun'!K23</f>
        <v>0</v>
      </c>
      <c r="L23" s="137"/>
      <c r="M23" s="137"/>
      <c r="N23" s="137"/>
      <c r="O23" s="137"/>
      <c r="P23" s="137"/>
      <c r="Q23" s="96"/>
      <c r="R23" s="97"/>
    </row>
    <row r="24" spans="1:18" ht="15.75" x14ac:dyDescent="0.25">
      <c r="A24" s="144">
        <f>'Qtr 3 Apr-Jun'!A24</f>
        <v>0</v>
      </c>
      <c r="B24" s="145"/>
      <c r="C24" s="145"/>
      <c r="D24" s="145"/>
      <c r="E24" s="145"/>
      <c r="F24" s="146"/>
      <c r="G24" s="127"/>
      <c r="H24" s="127"/>
      <c r="I24" s="89"/>
      <c r="K24" s="134">
        <f>'Qtr 3 Apr-Jun'!K24</f>
        <v>0</v>
      </c>
      <c r="L24" s="135"/>
      <c r="M24" s="135"/>
      <c r="N24" s="135"/>
      <c r="O24" s="135"/>
      <c r="P24" s="135"/>
      <c r="Q24" s="88"/>
      <c r="R24" s="89"/>
    </row>
    <row r="25" spans="1:18" ht="15.75" x14ac:dyDescent="0.25">
      <c r="A25" s="147">
        <f>'Qtr 3 Apr-Jun'!A25</f>
        <v>0</v>
      </c>
      <c r="B25" s="148"/>
      <c r="C25" s="148"/>
      <c r="D25" s="148"/>
      <c r="E25" s="148"/>
      <c r="F25" s="149"/>
      <c r="G25" s="128"/>
      <c r="H25" s="128"/>
      <c r="I25" s="97"/>
      <c r="K25" s="136">
        <f>'Qtr 3 Apr-Jun'!K25</f>
        <v>0</v>
      </c>
      <c r="L25" s="137"/>
      <c r="M25" s="137"/>
      <c r="N25" s="137"/>
      <c r="O25" s="137"/>
      <c r="P25" s="137"/>
      <c r="Q25" s="96"/>
      <c r="R25" s="97"/>
    </row>
    <row r="26" spans="1:18" ht="15.75" x14ac:dyDescent="0.25">
      <c r="A26" s="144">
        <f>'Qtr 3 Apr-Jun'!A26</f>
        <v>0</v>
      </c>
      <c r="B26" s="145"/>
      <c r="C26" s="145"/>
      <c r="D26" s="145"/>
      <c r="E26" s="145"/>
      <c r="F26" s="146"/>
      <c r="G26" s="127"/>
      <c r="H26" s="127"/>
      <c r="I26" s="89"/>
      <c r="K26" s="134">
        <f>'Qtr 3 Apr-Jun'!K26</f>
        <v>0</v>
      </c>
      <c r="L26" s="135"/>
      <c r="M26" s="135"/>
      <c r="N26" s="135"/>
      <c r="O26" s="135"/>
      <c r="P26" s="135"/>
      <c r="Q26" s="88"/>
      <c r="R26" s="89"/>
    </row>
    <row r="27" spans="1:18" ht="15.75" x14ac:dyDescent="0.25">
      <c r="A27" s="147">
        <f>'Qtr 3 Apr-Jun'!A27</f>
        <v>0</v>
      </c>
      <c r="B27" s="148"/>
      <c r="C27" s="148"/>
      <c r="D27" s="148"/>
      <c r="E27" s="148"/>
      <c r="F27" s="149"/>
      <c r="G27" s="128"/>
      <c r="H27" s="128"/>
      <c r="I27" s="97"/>
      <c r="K27" s="136">
        <f>'Qtr 3 Apr-Jun'!K27</f>
        <v>0</v>
      </c>
      <c r="L27" s="137"/>
      <c r="M27" s="137"/>
      <c r="N27" s="137"/>
      <c r="O27" s="137"/>
      <c r="P27" s="137"/>
      <c r="Q27" s="96"/>
      <c r="R27" s="97"/>
    </row>
    <row r="28" spans="1:18" ht="15.75" x14ac:dyDescent="0.25">
      <c r="A28" s="144">
        <f>'Qtr 3 Apr-Jun'!A28</f>
        <v>0</v>
      </c>
      <c r="B28" s="145"/>
      <c r="C28" s="145"/>
      <c r="D28" s="145"/>
      <c r="E28" s="145"/>
      <c r="F28" s="146"/>
      <c r="G28" s="127"/>
      <c r="H28" s="127"/>
      <c r="I28" s="89"/>
      <c r="K28" s="134">
        <f>'Qtr 3 Apr-Jun'!K28</f>
        <v>0</v>
      </c>
      <c r="L28" s="135"/>
      <c r="M28" s="135"/>
      <c r="N28" s="135"/>
      <c r="O28" s="135"/>
      <c r="P28" s="135"/>
      <c r="Q28" s="88"/>
      <c r="R28" s="89"/>
    </row>
    <row r="29" spans="1:18" ht="16.5" thickBot="1" x14ac:dyDescent="0.3">
      <c r="A29" s="121">
        <f>'Qtr 3 Apr-Jun'!A29</f>
        <v>0</v>
      </c>
      <c r="B29" s="122"/>
      <c r="C29" s="122"/>
      <c r="D29" s="123"/>
      <c r="E29" s="123"/>
      <c r="F29" s="124"/>
      <c r="G29" s="129"/>
      <c r="H29" s="129"/>
      <c r="I29" s="130"/>
      <c r="K29" s="131">
        <f>'Qtr 3 Apr-Jun'!K29</f>
        <v>0</v>
      </c>
      <c r="L29" s="132"/>
      <c r="M29" s="132"/>
      <c r="N29" s="133"/>
      <c r="O29" s="133"/>
      <c r="P29" s="133"/>
      <c r="Q29" s="98"/>
      <c r="R29" s="99"/>
    </row>
    <row r="30" spans="1:18" ht="18" thickTop="1" thickBot="1" x14ac:dyDescent="0.3">
      <c r="D30" s="85" t="s">
        <v>9</v>
      </c>
      <c r="E30" s="86"/>
      <c r="F30" s="87"/>
      <c r="G30" s="80">
        <f>SUM(G15:I29)</f>
        <v>0</v>
      </c>
      <c r="H30" s="64"/>
      <c r="I30" s="65"/>
      <c r="N30" s="85" t="s">
        <v>147</v>
      </c>
      <c r="O30" s="86"/>
      <c r="P30" s="87"/>
      <c r="Q30" s="80">
        <f>SUM(Q15:R29)</f>
        <v>0</v>
      </c>
      <c r="R30" s="65"/>
    </row>
    <row r="31" spans="1:18" ht="15.75" thickBot="1" x14ac:dyDescent="0.3"/>
    <row r="32" spans="1:18" ht="18" thickTop="1" thickBot="1" x14ac:dyDescent="0.3">
      <c r="A32" s="61" t="s">
        <v>149</v>
      </c>
      <c r="B32" s="62"/>
      <c r="C32" s="62"/>
      <c r="D32" s="62"/>
      <c r="E32" s="62"/>
      <c r="F32" s="63"/>
      <c r="G32" s="75">
        <f>G30+Q30</f>
        <v>0</v>
      </c>
      <c r="H32" s="76"/>
      <c r="I32" s="77"/>
    </row>
    <row r="33" spans="1:18" x14ac:dyDescent="0.25">
      <c r="G33" s="56"/>
      <c r="H33" s="56"/>
      <c r="I33" s="56"/>
    </row>
    <row r="34" spans="1:18" ht="17.25" thickBot="1" x14ac:dyDescent="0.35">
      <c r="A34" s="71" t="s">
        <v>142</v>
      </c>
      <c r="B34" s="71"/>
      <c r="C34" s="71"/>
      <c r="D34" s="71"/>
      <c r="E34" s="54"/>
      <c r="F34" s="54"/>
      <c r="G34" s="54"/>
    </row>
    <row r="35" spans="1:18" ht="16.5" thickBot="1" x14ac:dyDescent="0.3">
      <c r="A35" s="69" t="s">
        <v>5</v>
      </c>
      <c r="B35" s="70"/>
      <c r="C35" s="78"/>
      <c r="D35" s="72"/>
      <c r="E35" s="73"/>
      <c r="F35" s="74"/>
    </row>
    <row r="37" spans="1:18" ht="17.25" thickBot="1" x14ac:dyDescent="0.3">
      <c r="A37" s="59" t="s">
        <v>143</v>
      </c>
      <c r="B37" s="59"/>
      <c r="C37" s="59"/>
      <c r="D37" s="59"/>
      <c r="E37" s="59"/>
      <c r="F37" s="59"/>
      <c r="G37" s="59"/>
      <c r="H37" s="59"/>
      <c r="I37" s="59"/>
      <c r="K37" s="59" t="s">
        <v>143</v>
      </c>
      <c r="L37" s="59"/>
      <c r="M37" s="59"/>
      <c r="N37" s="59"/>
      <c r="O37" s="59"/>
      <c r="P37" s="59"/>
      <c r="Q37" s="59"/>
      <c r="R37" s="59"/>
    </row>
    <row r="38" spans="1:18" ht="16.5" thickBot="1" x14ac:dyDescent="0.35">
      <c r="A38" s="110" t="s">
        <v>10</v>
      </c>
      <c r="B38" s="111"/>
      <c r="C38" s="111"/>
      <c r="D38" s="111"/>
      <c r="E38" s="111"/>
      <c r="F38" s="111"/>
      <c r="G38" s="111"/>
      <c r="H38" s="111"/>
      <c r="I38" s="112"/>
      <c r="K38" s="110" t="s">
        <v>13</v>
      </c>
      <c r="L38" s="111"/>
      <c r="M38" s="111"/>
      <c r="N38" s="111"/>
      <c r="O38" s="111"/>
      <c r="P38" s="111"/>
      <c r="Q38" s="111"/>
      <c r="R38" s="112"/>
    </row>
    <row r="39" spans="1:18" ht="18.75" thickBot="1" x14ac:dyDescent="0.35">
      <c r="A39" s="125" t="s">
        <v>141</v>
      </c>
      <c r="B39" s="125"/>
      <c r="C39" s="125"/>
      <c r="D39" s="125"/>
      <c r="E39" s="125"/>
      <c r="F39" s="125" t="s">
        <v>11</v>
      </c>
      <c r="G39" s="125"/>
      <c r="H39" s="125" t="s">
        <v>12</v>
      </c>
      <c r="I39" s="125"/>
      <c r="K39" s="110" t="s">
        <v>144</v>
      </c>
      <c r="L39" s="111"/>
      <c r="M39" s="111"/>
      <c r="N39" s="111"/>
      <c r="O39" s="111"/>
      <c r="P39" s="111"/>
      <c r="Q39" s="113" t="s">
        <v>8</v>
      </c>
      <c r="R39" s="116"/>
    </row>
    <row r="40" spans="1:18" ht="15.75" x14ac:dyDescent="0.25">
      <c r="A40" s="143">
        <f>'Qtr 3 Apr-Jun'!A40</f>
        <v>0</v>
      </c>
      <c r="B40" s="143"/>
      <c r="C40" s="143"/>
      <c r="D40" s="143"/>
      <c r="E40" s="143"/>
      <c r="F40" s="126"/>
      <c r="G40" s="126"/>
      <c r="H40" s="126"/>
      <c r="I40" s="126"/>
      <c r="K40" s="105">
        <f>'Qtr 3 Apr-Jun'!K40</f>
        <v>0</v>
      </c>
      <c r="L40" s="106"/>
      <c r="M40" s="106"/>
      <c r="N40" s="106"/>
      <c r="O40" s="106"/>
      <c r="P40" s="106"/>
      <c r="Q40" s="108"/>
      <c r="R40" s="109"/>
    </row>
    <row r="41" spans="1:18" ht="15.75" x14ac:dyDescent="0.25">
      <c r="A41" s="142">
        <f>'Qtr 3 Apr-Jun'!A41</f>
        <v>0</v>
      </c>
      <c r="B41" s="142"/>
      <c r="C41" s="142"/>
      <c r="D41" s="142"/>
      <c r="E41" s="142"/>
      <c r="F41" s="138"/>
      <c r="G41" s="138"/>
      <c r="H41" s="138"/>
      <c r="I41" s="138"/>
      <c r="K41" s="90">
        <f>'Qtr 3 Apr-Jun'!K41</f>
        <v>0</v>
      </c>
      <c r="L41" s="91"/>
      <c r="M41" s="91"/>
      <c r="N41" s="91"/>
      <c r="O41" s="91"/>
      <c r="P41" s="91"/>
      <c r="Q41" s="88"/>
      <c r="R41" s="89"/>
    </row>
    <row r="42" spans="1:18" ht="15.75" x14ac:dyDescent="0.25">
      <c r="A42" s="119">
        <f>'Qtr 3 Apr-Jun'!A42</f>
        <v>0</v>
      </c>
      <c r="B42" s="119"/>
      <c r="C42" s="119"/>
      <c r="D42" s="119"/>
      <c r="E42" s="119"/>
      <c r="F42" s="139"/>
      <c r="G42" s="139"/>
      <c r="H42" s="139"/>
      <c r="I42" s="139"/>
      <c r="K42" s="102">
        <f>'Qtr 3 Apr-Jun'!K42</f>
        <v>0</v>
      </c>
      <c r="L42" s="103"/>
      <c r="M42" s="103"/>
      <c r="N42" s="103"/>
      <c r="O42" s="103"/>
      <c r="P42" s="103"/>
      <c r="Q42" s="96"/>
      <c r="R42" s="97"/>
    </row>
    <row r="43" spans="1:18" ht="15.75" x14ac:dyDescent="0.25">
      <c r="A43" s="142">
        <f>'Qtr 3 Apr-Jun'!A43</f>
        <v>0</v>
      </c>
      <c r="B43" s="142"/>
      <c r="C43" s="142"/>
      <c r="D43" s="142"/>
      <c r="E43" s="142"/>
      <c r="F43" s="138"/>
      <c r="G43" s="138"/>
      <c r="H43" s="138"/>
      <c r="I43" s="138"/>
      <c r="K43" s="90">
        <f>'Qtr 3 Apr-Jun'!K43</f>
        <v>0</v>
      </c>
      <c r="L43" s="91"/>
      <c r="M43" s="91"/>
      <c r="N43" s="91"/>
      <c r="O43" s="91"/>
      <c r="P43" s="91"/>
      <c r="Q43" s="88"/>
      <c r="R43" s="89"/>
    </row>
    <row r="44" spans="1:18" ht="16.5" thickBot="1" x14ac:dyDescent="0.3">
      <c r="A44" s="140">
        <f>'Qtr 3 Apr-Jun'!A44</f>
        <v>0</v>
      </c>
      <c r="B44" s="140"/>
      <c r="C44" s="140"/>
      <c r="D44" s="141"/>
      <c r="E44" s="141"/>
      <c r="F44" s="120"/>
      <c r="G44" s="120"/>
      <c r="H44" s="120"/>
      <c r="I44" s="120"/>
      <c r="K44" s="93">
        <f>'Qtr 3 Apr-Jun'!K44</f>
        <v>0</v>
      </c>
      <c r="L44" s="94"/>
      <c r="M44" s="94"/>
      <c r="N44" s="100"/>
      <c r="O44" s="100"/>
      <c r="P44" s="100"/>
      <c r="Q44" s="96"/>
      <c r="R44" s="97"/>
    </row>
    <row r="45" spans="1:18" ht="18" thickTop="1" thickBot="1" x14ac:dyDescent="0.35">
      <c r="D45" s="117" t="s">
        <v>9</v>
      </c>
      <c r="E45" s="117"/>
      <c r="F45" s="118">
        <f>SUM(F40:G44)</f>
        <v>0</v>
      </c>
      <c r="G45" s="118"/>
      <c r="H45" s="118">
        <f>SUM(H40:I44)</f>
        <v>0</v>
      </c>
      <c r="I45" s="118"/>
      <c r="N45" s="85" t="s">
        <v>9</v>
      </c>
      <c r="O45" s="86"/>
      <c r="P45" s="87"/>
      <c r="Q45" s="80">
        <f>SUM(Q40:R44)</f>
        <v>0</v>
      </c>
      <c r="R45" s="65"/>
    </row>
    <row r="46" spans="1:18" ht="15.75" thickBot="1" x14ac:dyDescent="0.3"/>
    <row r="47" spans="1:18" ht="18" thickTop="1" thickBot="1" x14ac:dyDescent="0.3">
      <c r="A47" s="61" t="s">
        <v>148</v>
      </c>
      <c r="B47" s="62"/>
      <c r="C47" s="62"/>
      <c r="D47" s="62"/>
      <c r="E47" s="62"/>
      <c r="F47" s="63"/>
      <c r="G47" s="80">
        <f>F45+H45+Q45</f>
        <v>0</v>
      </c>
      <c r="H47" s="64"/>
      <c r="I47" s="65"/>
    </row>
    <row r="49" spans="1:18" ht="17.25" thickBot="1" x14ac:dyDescent="0.35">
      <c r="A49" s="59" t="s">
        <v>150</v>
      </c>
      <c r="B49" s="59"/>
      <c r="C49" s="59"/>
      <c r="D49" s="59"/>
      <c r="E49" s="54"/>
      <c r="F49" s="54"/>
    </row>
    <row r="50" spans="1:18" ht="16.5" thickBot="1" x14ac:dyDescent="0.3">
      <c r="A50" s="69" t="s">
        <v>5</v>
      </c>
      <c r="B50" s="70"/>
      <c r="C50" s="70"/>
      <c r="D50" s="72"/>
      <c r="E50" s="73"/>
      <c r="F50" s="74"/>
    </row>
    <row r="52" spans="1:18" ht="17.25" thickBot="1" x14ac:dyDescent="0.35">
      <c r="A52" s="60" t="s">
        <v>159</v>
      </c>
      <c r="B52" s="60"/>
      <c r="C52" s="60"/>
      <c r="D52" s="60"/>
      <c r="E52" s="60"/>
      <c r="F52" s="60"/>
      <c r="G52" s="60"/>
      <c r="H52" s="60"/>
      <c r="I52" s="60"/>
      <c r="K52" s="60" t="s">
        <v>159</v>
      </c>
      <c r="L52" s="60"/>
      <c r="M52" s="60"/>
      <c r="N52" s="60"/>
      <c r="O52" s="60"/>
      <c r="P52" s="60"/>
      <c r="Q52" s="60"/>
      <c r="R52" s="60"/>
    </row>
    <row r="53" spans="1:18" ht="16.5" thickBot="1" x14ac:dyDescent="0.35">
      <c r="A53" s="110" t="s">
        <v>10</v>
      </c>
      <c r="B53" s="111"/>
      <c r="C53" s="111"/>
      <c r="D53" s="111"/>
      <c r="E53" s="111"/>
      <c r="F53" s="111"/>
      <c r="G53" s="111"/>
      <c r="H53" s="111"/>
      <c r="I53" s="112"/>
      <c r="K53" s="110" t="s">
        <v>13</v>
      </c>
      <c r="L53" s="111"/>
      <c r="M53" s="111"/>
      <c r="N53" s="111"/>
      <c r="O53" s="111"/>
      <c r="P53" s="111"/>
      <c r="Q53" s="111"/>
      <c r="R53" s="112"/>
    </row>
    <row r="54" spans="1:18" ht="18.75" thickBot="1" x14ac:dyDescent="0.35">
      <c r="A54" s="113" t="s">
        <v>141</v>
      </c>
      <c r="B54" s="114"/>
      <c r="C54" s="114"/>
      <c r="D54" s="114"/>
      <c r="E54" s="115"/>
      <c r="F54" s="113" t="s">
        <v>11</v>
      </c>
      <c r="G54" s="116"/>
      <c r="H54" s="113" t="s">
        <v>12</v>
      </c>
      <c r="I54" s="116"/>
      <c r="K54" s="110" t="s">
        <v>144</v>
      </c>
      <c r="L54" s="111"/>
      <c r="M54" s="111"/>
      <c r="N54" s="111"/>
      <c r="O54" s="111"/>
      <c r="P54" s="111"/>
      <c r="Q54" s="113" t="s">
        <v>8</v>
      </c>
      <c r="R54" s="116"/>
    </row>
    <row r="55" spans="1:18" ht="15.75" x14ac:dyDescent="0.25">
      <c r="A55" s="105">
        <f>'Qtr 3 Apr-Jun'!A55</f>
        <v>0</v>
      </c>
      <c r="B55" s="106"/>
      <c r="C55" s="106"/>
      <c r="D55" s="106"/>
      <c r="E55" s="107"/>
      <c r="F55" s="108"/>
      <c r="G55" s="109"/>
      <c r="H55" s="108"/>
      <c r="I55" s="109"/>
      <c r="K55" s="105">
        <f>'Qtr 3 Apr-Jun'!K55</f>
        <v>0</v>
      </c>
      <c r="L55" s="106"/>
      <c r="M55" s="106"/>
      <c r="N55" s="106"/>
      <c r="O55" s="106"/>
      <c r="P55" s="107"/>
      <c r="Q55" s="108"/>
      <c r="R55" s="109"/>
    </row>
    <row r="56" spans="1:18" ht="15.75" x14ac:dyDescent="0.25">
      <c r="A56" s="90">
        <f>'Qtr 3 Apr-Jun'!A56</f>
        <v>0</v>
      </c>
      <c r="B56" s="91"/>
      <c r="C56" s="91"/>
      <c r="D56" s="91"/>
      <c r="E56" s="92"/>
      <c r="F56" s="88"/>
      <c r="G56" s="89"/>
      <c r="H56" s="88"/>
      <c r="I56" s="89"/>
      <c r="K56" s="90">
        <f>'Qtr 3 Apr-Jun'!K56</f>
        <v>0</v>
      </c>
      <c r="L56" s="91"/>
      <c r="M56" s="91"/>
      <c r="N56" s="91"/>
      <c r="O56" s="91"/>
      <c r="P56" s="92"/>
      <c r="Q56" s="88"/>
      <c r="R56" s="89"/>
    </row>
    <row r="57" spans="1:18" ht="15.75" x14ac:dyDescent="0.25">
      <c r="A57" s="102">
        <f>'Qtr 3 Apr-Jun'!A57</f>
        <v>0</v>
      </c>
      <c r="B57" s="103"/>
      <c r="C57" s="103"/>
      <c r="D57" s="103"/>
      <c r="E57" s="104"/>
      <c r="F57" s="96"/>
      <c r="G57" s="97"/>
      <c r="H57" s="96"/>
      <c r="I57" s="97"/>
      <c r="K57" s="102">
        <f>'Qtr 3 Apr-Jun'!K57</f>
        <v>0</v>
      </c>
      <c r="L57" s="103"/>
      <c r="M57" s="103"/>
      <c r="N57" s="103"/>
      <c r="O57" s="103"/>
      <c r="P57" s="104"/>
      <c r="Q57" s="96"/>
      <c r="R57" s="97"/>
    </row>
    <row r="58" spans="1:18" ht="15.75" x14ac:dyDescent="0.25">
      <c r="A58" s="90">
        <f>'Qtr 3 Apr-Jun'!A58</f>
        <v>0</v>
      </c>
      <c r="B58" s="91"/>
      <c r="C58" s="91"/>
      <c r="D58" s="91"/>
      <c r="E58" s="92"/>
      <c r="F58" s="88"/>
      <c r="G58" s="89"/>
      <c r="H58" s="88"/>
      <c r="I58" s="89"/>
      <c r="K58" s="90">
        <f>'Qtr 3 Apr-Jun'!K58</f>
        <v>0</v>
      </c>
      <c r="L58" s="91"/>
      <c r="M58" s="91"/>
      <c r="N58" s="91"/>
      <c r="O58" s="91"/>
      <c r="P58" s="92"/>
      <c r="Q58" s="88"/>
      <c r="R58" s="89"/>
    </row>
    <row r="59" spans="1:18" ht="16.5" thickBot="1" x14ac:dyDescent="0.3">
      <c r="A59" s="93">
        <f>'Qtr 3 Apr-Jun'!A59</f>
        <v>0</v>
      </c>
      <c r="B59" s="94"/>
      <c r="C59" s="94"/>
      <c r="D59" s="94"/>
      <c r="E59" s="95"/>
      <c r="F59" s="96"/>
      <c r="G59" s="97"/>
      <c r="H59" s="98"/>
      <c r="I59" s="99"/>
      <c r="K59" s="93">
        <f>'Qtr 3 Apr-Jun'!K59</f>
        <v>0</v>
      </c>
      <c r="L59" s="94"/>
      <c r="M59" s="94"/>
      <c r="N59" s="100"/>
      <c r="O59" s="100"/>
      <c r="P59" s="101"/>
      <c r="Q59" s="96"/>
      <c r="R59" s="97"/>
    </row>
    <row r="60" spans="1:18" ht="18" thickTop="1" thickBot="1" x14ac:dyDescent="0.3">
      <c r="D60" s="81" t="s">
        <v>9</v>
      </c>
      <c r="E60" s="82"/>
      <c r="F60" s="83">
        <f>SUM(F55:G59)</f>
        <v>0</v>
      </c>
      <c r="G60" s="84"/>
      <c r="H60" s="83">
        <f>SUM(H55:I59)</f>
        <v>0</v>
      </c>
      <c r="I60" s="84"/>
      <c r="N60" s="85" t="s">
        <v>9</v>
      </c>
      <c r="O60" s="86"/>
      <c r="P60" s="87"/>
      <c r="Q60" s="80">
        <f>SUM(Q55:R59)</f>
        <v>0</v>
      </c>
      <c r="R60" s="65"/>
    </row>
    <row r="61" spans="1:18" ht="15.75" thickBot="1" x14ac:dyDescent="0.3"/>
    <row r="62" spans="1:18" ht="18" thickTop="1" thickBot="1" x14ac:dyDescent="0.3">
      <c r="A62" s="61" t="s">
        <v>158</v>
      </c>
      <c r="B62" s="62"/>
      <c r="C62" s="62"/>
      <c r="D62" s="62"/>
      <c r="E62" s="62"/>
      <c r="F62" s="63"/>
      <c r="G62" s="64">
        <f>F60+H60+Q60</f>
        <v>0</v>
      </c>
      <c r="H62" s="64"/>
      <c r="I62" s="65"/>
    </row>
    <row r="63" spans="1:18" s="29" customFormat="1" ht="13.5" x14ac:dyDescent="0.25">
      <c r="D63" s="57"/>
      <c r="E63" s="57"/>
      <c r="F63" s="57"/>
      <c r="G63" s="57"/>
      <c r="H63" s="57"/>
      <c r="I63" s="58"/>
      <c r="J63" s="58"/>
      <c r="K63" s="58"/>
    </row>
    <row r="64" spans="1:18" s="29" customFormat="1" ht="13.5" x14ac:dyDescent="0.25">
      <c r="B64" s="52" t="s">
        <v>135</v>
      </c>
    </row>
    <row r="65" spans="2:18" s="29" customFormat="1" ht="13.5" x14ac:dyDescent="0.25">
      <c r="B65" s="79" t="s">
        <v>140</v>
      </c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</row>
    <row r="66" spans="2:18" s="29" customFormat="1" ht="13.5" x14ac:dyDescent="0.25">
      <c r="B66" s="67" t="s">
        <v>139</v>
      </c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</row>
    <row r="67" spans="2:18" x14ac:dyDescent="0.25">
      <c r="B67" s="29"/>
    </row>
  </sheetData>
  <sheetProtection algorithmName="SHA-512" hashValue="JRsNDTHqLOlk7TjK/mz1v+4dHJc+m1DEQ16gEkmnqQlYkjnga22EBqZupPD4j4PjF1k/1NNvH7/LCcob9vjECg==" saltValue="GqSAtn7Ld/RVG7u05zVA8w==" spinCount="100000" sheet="1" objects="1" scenarios="1" formatColumns="0" formatRows="0"/>
  <mergeCells count="180">
    <mergeCell ref="A62:F62"/>
    <mergeCell ref="G62:I62"/>
    <mergeCell ref="B65:R65"/>
    <mergeCell ref="B66:R66"/>
    <mergeCell ref="A59:E59"/>
    <mergeCell ref="F59:G59"/>
    <mergeCell ref="H59:I59"/>
    <mergeCell ref="K59:P59"/>
    <mergeCell ref="Q59:R59"/>
    <mergeCell ref="F60:G60"/>
    <mergeCell ref="H60:I60"/>
    <mergeCell ref="Q60:R60"/>
    <mergeCell ref="D60:E60"/>
    <mergeCell ref="N60:P60"/>
    <mergeCell ref="A47:F47"/>
    <mergeCell ref="G47:I47"/>
    <mergeCell ref="A49:D49"/>
    <mergeCell ref="A50:C50"/>
    <mergeCell ref="D50:F50"/>
    <mergeCell ref="A52:I52"/>
    <mergeCell ref="K52:R52"/>
    <mergeCell ref="A53:I53"/>
    <mergeCell ref="A58:E58"/>
    <mergeCell ref="F58:G58"/>
    <mergeCell ref="H58:I58"/>
    <mergeCell ref="K58:P58"/>
    <mergeCell ref="Q58:R58"/>
    <mergeCell ref="A56:E56"/>
    <mergeCell ref="F56:G56"/>
    <mergeCell ref="H56:I56"/>
    <mergeCell ref="K56:P56"/>
    <mergeCell ref="Q56:R56"/>
    <mergeCell ref="A57:E57"/>
    <mergeCell ref="F57:G57"/>
    <mergeCell ref="H57:I57"/>
    <mergeCell ref="K57:P57"/>
    <mergeCell ref="Q57:R57"/>
    <mergeCell ref="A44:E44"/>
    <mergeCell ref="F44:G44"/>
    <mergeCell ref="H44:I44"/>
    <mergeCell ref="K44:P44"/>
    <mergeCell ref="Q44:R44"/>
    <mergeCell ref="F45:G45"/>
    <mergeCell ref="H45:I45"/>
    <mergeCell ref="Q45:R45"/>
    <mergeCell ref="D45:E45"/>
    <mergeCell ref="N45:P45"/>
    <mergeCell ref="A42:E42"/>
    <mergeCell ref="F42:G42"/>
    <mergeCell ref="H42:I42"/>
    <mergeCell ref="K42:P42"/>
    <mergeCell ref="Q42:R42"/>
    <mergeCell ref="A43:E43"/>
    <mergeCell ref="F43:G43"/>
    <mergeCell ref="H43:I43"/>
    <mergeCell ref="K43:P43"/>
    <mergeCell ref="Q43:R43"/>
    <mergeCell ref="A34:D34"/>
    <mergeCell ref="A35:C35"/>
    <mergeCell ref="D35:F35"/>
    <mergeCell ref="A37:I37"/>
    <mergeCell ref="K37:R37"/>
    <mergeCell ref="A41:E41"/>
    <mergeCell ref="F41:G41"/>
    <mergeCell ref="H41:I41"/>
    <mergeCell ref="K41:P41"/>
    <mergeCell ref="Q41:R41"/>
    <mergeCell ref="A29:F29"/>
    <mergeCell ref="G29:I29"/>
    <mergeCell ref="K29:P29"/>
    <mergeCell ref="Q29:R29"/>
    <mergeCell ref="D30:F30"/>
    <mergeCell ref="G30:I30"/>
    <mergeCell ref="N30:P30"/>
    <mergeCell ref="Q30:R30"/>
    <mergeCell ref="A32:F32"/>
    <mergeCell ref="G32:I32"/>
    <mergeCell ref="A27:F27"/>
    <mergeCell ref="G27:I27"/>
    <mergeCell ref="K27:P27"/>
    <mergeCell ref="Q27:R27"/>
    <mergeCell ref="A28:F28"/>
    <mergeCell ref="G28:I28"/>
    <mergeCell ref="K28:P28"/>
    <mergeCell ref="Q28:R28"/>
    <mergeCell ref="A25:F25"/>
    <mergeCell ref="G25:I25"/>
    <mergeCell ref="K25:P25"/>
    <mergeCell ref="Q25:R25"/>
    <mergeCell ref="A26:F26"/>
    <mergeCell ref="G26:I26"/>
    <mergeCell ref="K26:P26"/>
    <mergeCell ref="Q26:R26"/>
    <mergeCell ref="A23:F23"/>
    <mergeCell ref="G23:I23"/>
    <mergeCell ref="K23:P23"/>
    <mergeCell ref="Q23:R23"/>
    <mergeCell ref="A24:F24"/>
    <mergeCell ref="G24:I24"/>
    <mergeCell ref="K24:P24"/>
    <mergeCell ref="Q24:R24"/>
    <mergeCell ref="A21:F21"/>
    <mergeCell ref="G21:I21"/>
    <mergeCell ref="K21:P21"/>
    <mergeCell ref="Q21:R21"/>
    <mergeCell ref="A22:F22"/>
    <mergeCell ref="G22:I22"/>
    <mergeCell ref="K22:P22"/>
    <mergeCell ref="Q22:R22"/>
    <mergeCell ref="A19:F19"/>
    <mergeCell ref="G19:I19"/>
    <mergeCell ref="K19:P19"/>
    <mergeCell ref="Q19:R19"/>
    <mergeCell ref="A20:F20"/>
    <mergeCell ref="G20:I20"/>
    <mergeCell ref="K20:P20"/>
    <mergeCell ref="Q20:R20"/>
    <mergeCell ref="A17:F17"/>
    <mergeCell ref="G17:I17"/>
    <mergeCell ref="K17:P17"/>
    <mergeCell ref="Q17:R17"/>
    <mergeCell ref="A18:F18"/>
    <mergeCell ref="G18:I18"/>
    <mergeCell ref="K18:P18"/>
    <mergeCell ref="Q18:R18"/>
    <mergeCell ref="Q15:R15"/>
    <mergeCell ref="A16:F16"/>
    <mergeCell ref="G16:I16"/>
    <mergeCell ref="K16:P16"/>
    <mergeCell ref="Q16:R16"/>
    <mergeCell ref="A13:I13"/>
    <mergeCell ref="K13:R13"/>
    <mergeCell ref="A14:F14"/>
    <mergeCell ref="G14:I14"/>
    <mergeCell ref="K14:P14"/>
    <mergeCell ref="Q14:R14"/>
    <mergeCell ref="A1:K1"/>
    <mergeCell ref="I4:J4"/>
    <mergeCell ref="I5:J5"/>
    <mergeCell ref="A9:D9"/>
    <mergeCell ref="A10:C10"/>
    <mergeCell ref="D10:F10"/>
    <mergeCell ref="A15:F15"/>
    <mergeCell ref="G15:I15"/>
    <mergeCell ref="K15:P15"/>
    <mergeCell ref="A12:I12"/>
    <mergeCell ref="K12:R12"/>
    <mergeCell ref="O5:R6"/>
    <mergeCell ref="B6:C6"/>
    <mergeCell ref="D6:G6"/>
    <mergeCell ref="A2:I2"/>
    <mergeCell ref="B4:C4"/>
    <mergeCell ref="D4:G4"/>
    <mergeCell ref="K4:M4"/>
    <mergeCell ref="B5:C5"/>
    <mergeCell ref="D5:G5"/>
    <mergeCell ref="K5:M5"/>
    <mergeCell ref="A38:I38"/>
    <mergeCell ref="K38:R38"/>
    <mergeCell ref="A39:E39"/>
    <mergeCell ref="F39:G39"/>
    <mergeCell ref="H39:I39"/>
    <mergeCell ref="K39:P39"/>
    <mergeCell ref="Q39:R39"/>
    <mergeCell ref="A40:E40"/>
    <mergeCell ref="F40:G40"/>
    <mergeCell ref="H40:I40"/>
    <mergeCell ref="K40:P40"/>
    <mergeCell ref="Q40:R40"/>
    <mergeCell ref="K53:R53"/>
    <mergeCell ref="A54:E54"/>
    <mergeCell ref="F54:G54"/>
    <mergeCell ref="H54:I54"/>
    <mergeCell ref="K54:P54"/>
    <mergeCell ref="Q54:R54"/>
    <mergeCell ref="A55:E55"/>
    <mergeCell ref="F55:G55"/>
    <mergeCell ref="H55:I55"/>
    <mergeCell ref="K55:P55"/>
    <mergeCell ref="Q55:R55"/>
  </mergeCells>
  <conditionalFormatting sqref="A15:A29">
    <cfRule type="expression" dxfId="5" priority="5">
      <formula>AND(ISBLANK(A15),C15&gt;0)</formula>
    </cfRule>
  </conditionalFormatting>
  <conditionalFormatting sqref="A40:A44">
    <cfRule type="expression" dxfId="4" priority="6">
      <formula>AND(ISBLANK(A40),C40&gt;0)</formula>
    </cfRule>
  </conditionalFormatting>
  <conditionalFormatting sqref="A55:A59">
    <cfRule type="expression" dxfId="3" priority="1">
      <formula>AND(ISBLANK(A55),C55&gt;0)</formula>
    </cfRule>
  </conditionalFormatting>
  <conditionalFormatting sqref="K15:K29">
    <cfRule type="expression" dxfId="2" priority="4">
      <formula>AND(ISBLANK(K15),M15&gt;0)</formula>
    </cfRule>
  </conditionalFormatting>
  <conditionalFormatting sqref="K40:K44">
    <cfRule type="expression" dxfId="1" priority="3">
      <formula>AND(ISBLANK(K40),M40&gt;0)</formula>
    </cfRule>
  </conditionalFormatting>
  <conditionalFormatting sqref="K55:K59">
    <cfRule type="expression" dxfId="0" priority="2">
      <formula>AND(ISBLANK(K55),M55&gt;0)</formula>
    </cfRule>
  </conditionalFormatting>
  <dataValidations count="2">
    <dataValidation type="decimal" operator="greaterThanOrEqual" allowBlank="1" showErrorMessage="1" errorTitle="Dollar Values ONLY" error="Enter only positive dollar values to the nearest penny or leave as zero." sqref="Q15:R29 D50 F55:I59 D10:F10 Q40:R44 D35:F35 F40:I44 Q55:R59" xr:uid="{CCDCC817-ED32-43D2-BDDE-A764256DB51D}">
      <formula1>0</formula1>
    </dataValidation>
    <dataValidation type="decimal" operator="greaterThanOrEqual" allowBlank="1" showErrorMessage="1" sqref="G15:I29" xr:uid="{EF094EB9-00F2-4FC6-8D46-CEB31690D52D}">
      <formula1>0</formula1>
    </dataValidation>
  </dataValidations>
  <pageMargins left="0.7" right="0.7" top="0.75" bottom="0.75" header="0.3" footer="0.3"/>
  <pageSetup scale="58" fitToHeight="0" orientation="portrait" r:id="rId1"/>
  <colBreaks count="1" manualBreakCount="1">
    <brk id="19" max="81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1C463F5-9ACA-40EE-9BFD-E9442F4C071A}">
          <x14:formula1>
            <xm:f>LookupData!$A$72:$A$76</xm:f>
          </x14:formula1>
          <xm:sqref>K5:M5</xm:sqref>
        </x14:dataValidation>
        <x14:dataValidation type="list" allowBlank="1" showInputMessage="1" showErrorMessage="1" xr:uid="{FDAC754F-4050-4F2D-A233-4538A88A3A1E}">
          <x14:formula1>
            <xm:f>LookupData!$E$3:$E$69</xm:f>
          </x14:formula1>
          <xm:sqref>D4:G4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554E2-96F9-4537-ABB0-AD5DBFCCDBB7}">
  <sheetPr codeName="Sheet5"/>
  <dimension ref="A1:R27"/>
  <sheetViews>
    <sheetView zoomScaleNormal="100" zoomScaleSheetLayoutView="100" workbookViewId="0">
      <selection activeCell="D5" sqref="D5:F5"/>
    </sheetView>
  </sheetViews>
  <sheetFormatPr defaultRowHeight="15" x14ac:dyDescent="0.25"/>
  <cols>
    <col min="2" max="4" width="12.28515625" customWidth="1"/>
    <col min="5" max="10" width="18.7109375" customWidth="1"/>
  </cols>
  <sheetData>
    <row r="1" spans="1:11" s="27" customFormat="1" ht="19.5" x14ac:dyDescent="0.3">
      <c r="A1" s="170" t="s">
        <v>138</v>
      </c>
      <c r="B1" s="170"/>
      <c r="C1" s="170"/>
      <c r="D1" s="170"/>
      <c r="E1" s="170"/>
      <c r="F1" s="170"/>
      <c r="G1" s="170"/>
      <c r="H1" s="28"/>
      <c r="I1" s="28"/>
      <c r="J1" s="28"/>
      <c r="K1" s="28"/>
    </row>
    <row r="2" spans="1:11" s="27" customFormat="1" ht="19.5" x14ac:dyDescent="0.3">
      <c r="A2" s="170" t="str">
        <f>"County Fiscal Year "&amp;ReportInfo!S1&amp;"-"&amp;(ReportInfo!S1+1)</f>
        <v>County Fiscal Year 2023-2024</v>
      </c>
      <c r="B2" s="170"/>
      <c r="C2" s="170"/>
      <c r="D2" s="170"/>
      <c r="E2" s="28"/>
      <c r="F2" s="28"/>
      <c r="G2" s="28"/>
      <c r="H2" s="28"/>
      <c r="I2" s="28"/>
    </row>
    <row r="4" spans="1:11" ht="16.5" x14ac:dyDescent="0.25">
      <c r="B4" s="164" t="s">
        <v>0</v>
      </c>
      <c r="C4" s="164"/>
      <c r="D4" s="173" t="str">
        <f>IF('Qtr 1 Oct-Dec'!$D$4="","",'Qtr 1 Oct-Dec'!$D$4)</f>
        <v/>
      </c>
      <c r="E4" s="173"/>
      <c r="F4" s="173"/>
    </row>
    <row r="5" spans="1:11" ht="15.75" customHeight="1" x14ac:dyDescent="0.25">
      <c r="B5" s="164" t="s">
        <v>1</v>
      </c>
      <c r="C5" s="164"/>
      <c r="D5" s="166">
        <f>'Qtr 1 Oct-Dec'!D5</f>
        <v>0</v>
      </c>
      <c r="E5" s="166"/>
      <c r="F5" s="166"/>
      <c r="I5" s="156" t="str">
        <f>'Qtr 1 Oct-Dec'!O5</f>
        <v>CCOC Form Version 1
Created: 10/1/2023</v>
      </c>
      <c r="J5" s="156"/>
    </row>
    <row r="6" spans="1:11" ht="15.75" x14ac:dyDescent="0.25">
      <c r="B6" s="164" t="s">
        <v>2</v>
      </c>
      <c r="C6" s="164"/>
      <c r="D6" s="167">
        <f>'Qtr 1 Oct-Dec'!D6</f>
        <v>0</v>
      </c>
      <c r="E6" s="167"/>
      <c r="F6" s="167"/>
      <c r="I6" s="156"/>
      <c r="J6" s="156"/>
    </row>
    <row r="8" spans="1:11" ht="15.75" thickBot="1" x14ac:dyDescent="0.3"/>
    <row r="9" spans="1:11" s="31" customFormat="1" ht="16.5" thickBot="1" x14ac:dyDescent="0.35">
      <c r="B9" s="32"/>
      <c r="C9" s="32"/>
      <c r="D9" s="32"/>
      <c r="E9" s="33" t="s">
        <v>97</v>
      </c>
      <c r="F9" s="33" t="s">
        <v>98</v>
      </c>
      <c r="G9" s="33" t="s">
        <v>99</v>
      </c>
      <c r="H9" s="33" t="s">
        <v>100</v>
      </c>
      <c r="I9" s="34" t="str">
        <f>"CFY "&amp;ReportInfo!S1&amp;"-"&amp;(ReportInfo!S1+1)</f>
        <v>CFY 2023-2024</v>
      </c>
    </row>
    <row r="10" spans="1:11" s="31" customFormat="1" ht="16.5" thickBot="1" x14ac:dyDescent="0.35">
      <c r="A10" s="69" t="s">
        <v>151</v>
      </c>
      <c r="B10" s="70"/>
      <c r="C10" s="70"/>
      <c r="D10" s="78"/>
      <c r="E10" s="35">
        <f>'Qtr 1 Oct-Dec'!$D$10</f>
        <v>0</v>
      </c>
      <c r="F10" s="35">
        <f>'Qtr 2 Jan-Mar'!$D$10</f>
        <v>0</v>
      </c>
      <c r="G10" s="35">
        <f>'Qtr 3 Apr-Jun'!$D$10</f>
        <v>0</v>
      </c>
      <c r="H10" s="35">
        <f>'Qtr 4 Jul-Sep'!$D$10</f>
        <v>0</v>
      </c>
      <c r="I10" s="36">
        <f>SUM(E10:H10)</f>
        <v>0</v>
      </c>
    </row>
    <row r="11" spans="1:11" s="31" customFormat="1" ht="16.5" thickBot="1" x14ac:dyDescent="0.35">
      <c r="A11" s="32"/>
      <c r="B11" s="32"/>
      <c r="C11" s="32"/>
      <c r="D11" s="32"/>
      <c r="E11" s="37"/>
      <c r="F11" s="37"/>
      <c r="G11" s="38"/>
      <c r="H11" s="38"/>
      <c r="I11" s="39"/>
    </row>
    <row r="12" spans="1:11" s="31" customFormat="1" ht="16.5" thickBot="1" x14ac:dyDescent="0.35">
      <c r="A12" s="69" t="s">
        <v>152</v>
      </c>
      <c r="B12" s="70"/>
      <c r="C12" s="70"/>
      <c r="D12" s="78"/>
      <c r="E12" s="40">
        <f>'Qtr 1 Oct-Dec'!$D$35</f>
        <v>0</v>
      </c>
      <c r="F12" s="40">
        <f>'Qtr 2 Jan-Mar'!$D$35</f>
        <v>0</v>
      </c>
      <c r="G12" s="40">
        <f>'Qtr 3 Apr-Jun'!$D$35</f>
        <v>0</v>
      </c>
      <c r="H12" s="40">
        <f>'Qtr 4 Jul-Sep'!$D$35</f>
        <v>0</v>
      </c>
      <c r="I12" s="41">
        <f>SUM(E12:H12)</f>
        <v>0</v>
      </c>
    </row>
    <row r="13" spans="1:11" s="31" customFormat="1" ht="16.5" thickBot="1" x14ac:dyDescent="0.35">
      <c r="A13" s="32"/>
      <c r="B13" s="32"/>
      <c r="C13" s="32"/>
      <c r="D13" s="32"/>
      <c r="E13" s="37"/>
      <c r="F13" s="37"/>
      <c r="G13" s="38"/>
      <c r="H13" s="38"/>
      <c r="I13" s="39"/>
    </row>
    <row r="14" spans="1:11" s="31" customFormat="1" ht="16.5" thickBot="1" x14ac:dyDescent="0.35">
      <c r="A14" s="69" t="s">
        <v>153</v>
      </c>
      <c r="B14" s="70"/>
      <c r="C14" s="70"/>
      <c r="D14" s="78"/>
      <c r="E14" s="35">
        <f>'Qtr 1 Oct-Dec'!$D$50</f>
        <v>0</v>
      </c>
      <c r="F14" s="35">
        <f>'Qtr 2 Jan-Mar'!$D$50</f>
        <v>0</v>
      </c>
      <c r="G14" s="35">
        <f>'Qtr 3 Apr-Jun'!$D$50</f>
        <v>0</v>
      </c>
      <c r="H14" s="35">
        <f>'Qtr 4 Jul-Sep'!$D$50</f>
        <v>0</v>
      </c>
      <c r="I14" s="42">
        <f>SUM(E14:H14)</f>
        <v>0</v>
      </c>
    </row>
    <row r="15" spans="1:11" s="31" customFormat="1" ht="21.75" customHeight="1" thickTop="1" thickBot="1" x14ac:dyDescent="0.35">
      <c r="A15" s="43"/>
      <c r="B15" s="43"/>
      <c r="C15" s="43"/>
      <c r="D15" s="43"/>
      <c r="F15" s="44"/>
      <c r="G15" s="69" t="s">
        <v>154</v>
      </c>
      <c r="H15" s="78"/>
      <c r="I15" s="45">
        <f>SUM(I10+I12+I14)</f>
        <v>0</v>
      </c>
    </row>
    <row r="16" spans="1:11" s="31" customFormat="1" ht="16.5" thickBot="1" x14ac:dyDescent="0.35">
      <c r="A16" s="44"/>
      <c r="B16" s="44"/>
      <c r="C16" s="44"/>
      <c r="D16" s="44"/>
      <c r="F16" s="44"/>
      <c r="G16" s="44"/>
      <c r="H16" s="44"/>
      <c r="I16" s="44"/>
      <c r="J16" s="44"/>
    </row>
    <row r="17" spans="1:18" s="31" customFormat="1" ht="16.5" thickBot="1" x14ac:dyDescent="0.35">
      <c r="A17" s="69" t="s">
        <v>156</v>
      </c>
      <c r="B17" s="70"/>
      <c r="C17" s="70"/>
      <c r="D17" s="78"/>
      <c r="E17" s="46">
        <f>'Qtr 1 Oct-Dec'!$G$32</f>
        <v>0</v>
      </c>
      <c r="F17" s="46">
        <f>'Qtr 2 Jan-Mar'!$G$32</f>
        <v>0</v>
      </c>
      <c r="G17" s="46">
        <f>'Qtr 4 Jul-Sep'!$G$32</f>
        <v>0</v>
      </c>
      <c r="H17" s="46">
        <f>'Qtr 4 Jul-Sep'!$G$32</f>
        <v>0</v>
      </c>
      <c r="I17" s="47">
        <f>SUM(E17:H17)</f>
        <v>0</v>
      </c>
    </row>
    <row r="18" spans="1:18" s="31" customFormat="1" ht="16.5" thickBot="1" x14ac:dyDescent="0.35">
      <c r="A18" s="44"/>
      <c r="B18" s="44"/>
      <c r="C18" s="44"/>
      <c r="D18" s="44"/>
      <c r="E18" s="48"/>
      <c r="F18" s="48"/>
      <c r="G18" s="48"/>
      <c r="H18" s="48"/>
      <c r="I18" s="44"/>
    </row>
    <row r="19" spans="1:18" s="31" customFormat="1" ht="16.5" thickBot="1" x14ac:dyDescent="0.35">
      <c r="A19" s="69" t="s">
        <v>157</v>
      </c>
      <c r="B19" s="70"/>
      <c r="C19" s="70"/>
      <c r="D19" s="78"/>
      <c r="E19" s="49">
        <f>'Qtr 1 Oct-Dec'!$G$47</f>
        <v>0</v>
      </c>
      <c r="F19" s="49">
        <f>'Qtr 2 Jan-Mar'!$G$47</f>
        <v>0</v>
      </c>
      <c r="G19" s="49">
        <f>'Qtr 3 Apr-Jun'!$G$47</f>
        <v>0</v>
      </c>
      <c r="H19" s="49">
        <f>'Qtr 4 Jul-Sep'!$G$47</f>
        <v>0</v>
      </c>
      <c r="I19" s="50">
        <f>SUM(E19:H19)</f>
        <v>0</v>
      </c>
    </row>
    <row r="20" spans="1:18" s="31" customFormat="1" ht="16.5" thickBot="1" x14ac:dyDescent="0.35">
      <c r="A20" s="44"/>
      <c r="B20" s="44"/>
      <c r="C20" s="44"/>
      <c r="D20" s="44"/>
      <c r="E20" s="48"/>
      <c r="F20" s="48"/>
      <c r="G20" s="48"/>
      <c r="H20" s="48"/>
      <c r="I20" s="44"/>
    </row>
    <row r="21" spans="1:18" s="31" customFormat="1" ht="16.5" thickBot="1" x14ac:dyDescent="0.35">
      <c r="A21" s="69" t="s">
        <v>155</v>
      </c>
      <c r="B21" s="70"/>
      <c r="C21" s="70"/>
      <c r="D21" s="78"/>
      <c r="E21" s="46">
        <f>'Qtr 1 Oct-Dec'!$G$62</f>
        <v>0</v>
      </c>
      <c r="F21" s="46">
        <f>'Qtr 2 Jan-Mar'!$G$62</f>
        <v>0</v>
      </c>
      <c r="G21" s="46">
        <f>'Qtr 3 Apr-Jun'!$G$62</f>
        <v>0</v>
      </c>
      <c r="H21" s="46">
        <f>'Qtr 4 Jul-Sep'!$G$62</f>
        <v>0</v>
      </c>
      <c r="I21" s="47">
        <f>SUM(E21:H21)</f>
        <v>0</v>
      </c>
    </row>
    <row r="22" spans="1:18" s="31" customFormat="1" ht="17.25" thickTop="1" thickBot="1" x14ac:dyDescent="0.35">
      <c r="G22" s="69" t="s">
        <v>160</v>
      </c>
      <c r="H22" s="78"/>
      <c r="I22" s="45">
        <f>SUM(I17+I19+I21)</f>
        <v>0</v>
      </c>
    </row>
    <row r="23" spans="1:18" s="29" customFormat="1" ht="13.5" x14ac:dyDescent="0.25"/>
    <row r="24" spans="1:18" s="29" customFormat="1" ht="13.5" x14ac:dyDescent="0.25"/>
    <row r="25" spans="1:18" s="29" customFormat="1" ht="13.5" x14ac:dyDescent="0.25">
      <c r="A25" s="51"/>
      <c r="B25" s="52"/>
    </row>
    <row r="26" spans="1:18" s="29" customFormat="1" ht="13.5" x14ac:dyDescent="0.25">
      <c r="A26" s="53"/>
    </row>
    <row r="27" spans="1:18" s="29" customFormat="1" ht="13.5" x14ac:dyDescent="0.25"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</row>
  </sheetData>
  <sheetProtection algorithmName="SHA-512" hashValue="qQAjuF2kumTQB/8/V1H1AGrJ47mdPFQEmofee2A+XhR1XNgr+c1byjEAqm86wWQZEbOPwyLwrlJj9sBi8HOUdA==" saltValue="RnR/SCdZ4xlVnZbTkVqyJg==" spinCount="100000" sheet="1" objects="1" scenarios="1" formatColumns="0" formatRows="0"/>
  <mergeCells count="17">
    <mergeCell ref="B4:C4"/>
    <mergeCell ref="D4:F4"/>
    <mergeCell ref="A1:G1"/>
    <mergeCell ref="A2:D2"/>
    <mergeCell ref="B6:C6"/>
    <mergeCell ref="B5:C5"/>
    <mergeCell ref="D5:F5"/>
    <mergeCell ref="D6:F6"/>
    <mergeCell ref="I5:J6"/>
    <mergeCell ref="G15:H15"/>
    <mergeCell ref="G22:H22"/>
    <mergeCell ref="A10:D10"/>
    <mergeCell ref="A12:D12"/>
    <mergeCell ref="A14:D14"/>
    <mergeCell ref="A17:D17"/>
    <mergeCell ref="A19:D19"/>
    <mergeCell ref="A21:D21"/>
  </mergeCells>
  <dataValidations count="1">
    <dataValidation type="decimal" operator="greaterThanOrEqual" allowBlank="1" showErrorMessage="1" errorTitle="Dollar Values ONLY" error="Enter only positive dollar values to the nearest penny or leave as zero." sqref="E12:I12 E19:I19 E17:I17 E10:I10 E21:I21 E14:I14 I15 I22" xr:uid="{83F23400-6922-414C-98F8-3933771A407A}">
      <formula1>0</formula1>
    </dataValidation>
  </dataValidations>
  <pageMargins left="0.7" right="0.7" top="0.75" bottom="0.75" header="0.3" footer="0.3"/>
  <pageSetup scale="54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D1257-B861-4FDC-80F2-52A79DC89322}">
  <sheetPr codeName="Sheet6"/>
  <dimension ref="A1:E86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/>
    </sheetView>
  </sheetViews>
  <sheetFormatPr defaultRowHeight="12.75" x14ac:dyDescent="0.2"/>
  <cols>
    <col min="1" max="4" width="9.140625" style="2"/>
    <col min="5" max="5" width="11.28515625" style="2" bestFit="1" customWidth="1"/>
    <col min="6" max="6" width="14.7109375" style="2" customWidth="1"/>
    <col min="7" max="8" width="10.7109375" style="2" customWidth="1"/>
    <col min="9" max="9" width="12.42578125" style="2" customWidth="1"/>
    <col min="10" max="10" width="11" style="2" bestFit="1" customWidth="1"/>
    <col min="11" max="16384" width="9.140625" style="2"/>
  </cols>
  <sheetData>
    <row r="1" spans="1:5" x14ac:dyDescent="0.2">
      <c r="A1" s="1"/>
      <c r="B1" s="1"/>
      <c r="C1" s="1"/>
      <c r="D1" s="1"/>
      <c r="E1" s="1"/>
    </row>
    <row r="2" spans="1:5" x14ac:dyDescent="0.2">
      <c r="A2" s="3" t="s">
        <v>14</v>
      </c>
      <c r="B2" s="3" t="s">
        <v>15</v>
      </c>
      <c r="C2" s="3" t="s">
        <v>16</v>
      </c>
      <c r="D2" s="3" t="s">
        <v>17</v>
      </c>
      <c r="E2" s="3" t="s">
        <v>18</v>
      </c>
    </row>
    <row r="3" spans="1:5" x14ac:dyDescent="0.2">
      <c r="A3" s="1">
        <v>1</v>
      </c>
      <c r="B3" s="1">
        <v>1</v>
      </c>
      <c r="C3" s="1" t="s">
        <v>19</v>
      </c>
      <c r="D3" s="1" t="s">
        <v>19</v>
      </c>
      <c r="E3" s="1" t="s">
        <v>19</v>
      </c>
    </row>
    <row r="4" spans="1:5" x14ac:dyDescent="0.2">
      <c r="A4" s="1">
        <v>2</v>
      </c>
      <c r="B4" s="1">
        <v>1</v>
      </c>
      <c r="C4" s="1" t="s">
        <v>20</v>
      </c>
      <c r="D4" s="1" t="s">
        <v>20</v>
      </c>
      <c r="E4" s="1" t="s">
        <v>20</v>
      </c>
    </row>
    <row r="5" spans="1:5" x14ac:dyDescent="0.2">
      <c r="A5" s="1">
        <v>3</v>
      </c>
      <c r="B5" s="1">
        <v>1</v>
      </c>
      <c r="C5" s="1" t="s">
        <v>21</v>
      </c>
      <c r="D5" s="1" t="s">
        <v>21</v>
      </c>
      <c r="E5" s="1" t="s">
        <v>21</v>
      </c>
    </row>
    <row r="6" spans="1:5" x14ac:dyDescent="0.2">
      <c r="A6" s="1">
        <v>4</v>
      </c>
      <c r="B6" s="1">
        <v>1</v>
      </c>
      <c r="C6" s="1" t="s">
        <v>22</v>
      </c>
      <c r="D6" s="1" t="s">
        <v>22</v>
      </c>
      <c r="E6" s="1" t="s">
        <v>22</v>
      </c>
    </row>
    <row r="7" spans="1:5" x14ac:dyDescent="0.2">
      <c r="A7" s="1">
        <v>5</v>
      </c>
      <c r="B7" s="1">
        <v>1</v>
      </c>
      <c r="C7" s="1" t="s">
        <v>23</v>
      </c>
      <c r="D7" s="1" t="s">
        <v>23</v>
      </c>
      <c r="E7" s="1" t="s">
        <v>23</v>
      </c>
    </row>
    <row r="8" spans="1:5" x14ac:dyDescent="0.2">
      <c r="A8" s="1">
        <v>6</v>
      </c>
      <c r="B8" s="1">
        <v>1</v>
      </c>
      <c r="C8" s="1" t="s">
        <v>24</v>
      </c>
      <c r="D8" s="1" t="s">
        <v>24</v>
      </c>
      <c r="E8" s="1" t="s">
        <v>24</v>
      </c>
    </row>
    <row r="9" spans="1:5" x14ac:dyDescent="0.2">
      <c r="A9" s="1">
        <v>7</v>
      </c>
      <c r="B9" s="1">
        <v>1</v>
      </c>
      <c r="C9" s="1" t="s">
        <v>25</v>
      </c>
      <c r="D9" s="1" t="s">
        <v>25</v>
      </c>
      <c r="E9" s="1" t="s">
        <v>25</v>
      </c>
    </row>
    <row r="10" spans="1:5" x14ac:dyDescent="0.2">
      <c r="A10" s="1">
        <v>8</v>
      </c>
      <c r="B10" s="1">
        <v>1</v>
      </c>
      <c r="C10" s="1" t="s">
        <v>26</v>
      </c>
      <c r="D10" s="1" t="s">
        <v>26</v>
      </c>
      <c r="E10" s="1" t="s">
        <v>26</v>
      </c>
    </row>
    <row r="11" spans="1:5" x14ac:dyDescent="0.2">
      <c r="A11" s="1">
        <v>9</v>
      </c>
      <c r="B11" s="1">
        <v>1</v>
      </c>
      <c r="C11" s="1" t="s">
        <v>27</v>
      </c>
      <c r="D11" s="1" t="s">
        <v>27</v>
      </c>
      <c r="E11" s="1" t="s">
        <v>27</v>
      </c>
    </row>
    <row r="12" spans="1:5" x14ac:dyDescent="0.2">
      <c r="A12" s="1">
        <v>10</v>
      </c>
      <c r="B12" s="1">
        <v>1</v>
      </c>
      <c r="C12" s="1" t="s">
        <v>28</v>
      </c>
      <c r="D12" s="1" t="s">
        <v>28</v>
      </c>
      <c r="E12" s="1" t="s">
        <v>28</v>
      </c>
    </row>
    <row r="13" spans="1:5" x14ac:dyDescent="0.2">
      <c r="A13" s="1">
        <v>11</v>
      </c>
      <c r="B13" s="1">
        <v>1</v>
      </c>
      <c r="C13" s="1" t="s">
        <v>29</v>
      </c>
      <c r="D13" s="1" t="s">
        <v>29</v>
      </c>
      <c r="E13" s="1" t="s">
        <v>29</v>
      </c>
    </row>
    <row r="14" spans="1:5" x14ac:dyDescent="0.2">
      <c r="A14" s="1">
        <v>12</v>
      </c>
      <c r="B14" s="1">
        <v>1</v>
      </c>
      <c r="C14" s="1" t="s">
        <v>30</v>
      </c>
      <c r="D14" s="1" t="s">
        <v>30</v>
      </c>
      <c r="E14" s="1" t="s">
        <v>30</v>
      </c>
    </row>
    <row r="15" spans="1:5" x14ac:dyDescent="0.2">
      <c r="A15" s="1">
        <v>14</v>
      </c>
      <c r="B15" s="1">
        <v>1</v>
      </c>
      <c r="C15" s="1" t="s">
        <v>31</v>
      </c>
      <c r="D15" s="1" t="s">
        <v>31</v>
      </c>
      <c r="E15" s="1" t="s">
        <v>32</v>
      </c>
    </row>
    <row r="16" spans="1:5" x14ac:dyDescent="0.2">
      <c r="A16" s="1">
        <v>15</v>
      </c>
      <c r="B16" s="1">
        <v>1</v>
      </c>
      <c r="C16" s="1" t="s">
        <v>33</v>
      </c>
      <c r="D16" s="1" t="s">
        <v>33</v>
      </c>
      <c r="E16" s="1" t="s">
        <v>33</v>
      </c>
    </row>
    <row r="17" spans="1:5" x14ac:dyDescent="0.2">
      <c r="A17" s="1">
        <v>16</v>
      </c>
      <c r="B17" s="1">
        <v>1</v>
      </c>
      <c r="C17" s="1" t="s">
        <v>34</v>
      </c>
      <c r="D17" s="1" t="s">
        <v>34</v>
      </c>
      <c r="E17" s="1" t="s">
        <v>34</v>
      </c>
    </row>
    <row r="18" spans="1:5" x14ac:dyDescent="0.2">
      <c r="A18" s="1">
        <v>17</v>
      </c>
      <c r="B18" s="1">
        <v>1</v>
      </c>
      <c r="C18" s="1" t="s">
        <v>35</v>
      </c>
      <c r="D18" s="1" t="s">
        <v>35</v>
      </c>
      <c r="E18" s="1" t="s">
        <v>35</v>
      </c>
    </row>
    <row r="19" spans="1:5" x14ac:dyDescent="0.2">
      <c r="A19" s="1">
        <v>18</v>
      </c>
      <c r="B19" s="1">
        <v>1</v>
      </c>
      <c r="C19" s="1" t="s">
        <v>36</v>
      </c>
      <c r="D19" s="1" t="s">
        <v>36</v>
      </c>
      <c r="E19" s="1" t="s">
        <v>36</v>
      </c>
    </row>
    <row r="20" spans="1:5" x14ac:dyDescent="0.2">
      <c r="A20" s="1">
        <v>19</v>
      </c>
      <c r="B20" s="1">
        <v>1</v>
      </c>
      <c r="C20" s="1" t="s">
        <v>37</v>
      </c>
      <c r="D20" s="1" t="s">
        <v>37</v>
      </c>
      <c r="E20" s="1" t="s">
        <v>37</v>
      </c>
    </row>
    <row r="21" spans="1:5" x14ac:dyDescent="0.2">
      <c r="A21" s="1">
        <v>20</v>
      </c>
      <c r="B21" s="1">
        <v>1</v>
      </c>
      <c r="C21" s="1" t="s">
        <v>38</v>
      </c>
      <c r="D21" s="1" t="s">
        <v>38</v>
      </c>
      <c r="E21" s="1" t="s">
        <v>38</v>
      </c>
    </row>
    <row r="22" spans="1:5" x14ac:dyDescent="0.2">
      <c r="A22" s="1">
        <v>21</v>
      </c>
      <c r="B22" s="1">
        <v>1</v>
      </c>
      <c r="C22" s="1" t="s">
        <v>39</v>
      </c>
      <c r="D22" s="1" t="s">
        <v>39</v>
      </c>
      <c r="E22" s="1" t="s">
        <v>39</v>
      </c>
    </row>
    <row r="23" spans="1:5" x14ac:dyDescent="0.2">
      <c r="A23" s="1">
        <v>22</v>
      </c>
      <c r="B23" s="1">
        <v>1</v>
      </c>
      <c r="C23" s="1" t="s">
        <v>40</v>
      </c>
      <c r="D23" s="1" t="s">
        <v>40</v>
      </c>
      <c r="E23" s="1" t="s">
        <v>40</v>
      </c>
    </row>
    <row r="24" spans="1:5" x14ac:dyDescent="0.2">
      <c r="A24" s="1">
        <v>23</v>
      </c>
      <c r="B24" s="1">
        <v>1</v>
      </c>
      <c r="C24" s="1" t="s">
        <v>41</v>
      </c>
      <c r="D24" s="1" t="s">
        <v>41</v>
      </c>
      <c r="E24" s="1" t="s">
        <v>41</v>
      </c>
    </row>
    <row r="25" spans="1:5" x14ac:dyDescent="0.2">
      <c r="A25" s="1">
        <v>24</v>
      </c>
      <c r="B25" s="1">
        <v>1</v>
      </c>
      <c r="C25" s="1" t="s">
        <v>42</v>
      </c>
      <c r="D25" s="1" t="s">
        <v>42</v>
      </c>
      <c r="E25" s="1" t="s">
        <v>42</v>
      </c>
    </row>
    <row r="26" spans="1:5" x14ac:dyDescent="0.2">
      <c r="A26" s="1">
        <v>25</v>
      </c>
      <c r="B26" s="1">
        <v>1</v>
      </c>
      <c r="C26" s="1" t="s">
        <v>43</v>
      </c>
      <c r="D26" s="1" t="s">
        <v>43</v>
      </c>
      <c r="E26" s="1" t="s">
        <v>43</v>
      </c>
    </row>
    <row r="27" spans="1:5" x14ac:dyDescent="0.2">
      <c r="A27" s="1">
        <v>26</v>
      </c>
      <c r="B27" s="1">
        <v>1</v>
      </c>
      <c r="C27" s="1" t="s">
        <v>44</v>
      </c>
      <c r="D27" s="1" t="s">
        <v>44</v>
      </c>
      <c r="E27" s="1" t="s">
        <v>44</v>
      </c>
    </row>
    <row r="28" spans="1:5" x14ac:dyDescent="0.2">
      <c r="A28" s="1">
        <v>27</v>
      </c>
      <c r="B28" s="1">
        <v>1</v>
      </c>
      <c r="C28" s="1" t="s">
        <v>45</v>
      </c>
      <c r="D28" s="1" t="s">
        <v>45</v>
      </c>
      <c r="E28" s="1" t="s">
        <v>45</v>
      </c>
    </row>
    <row r="29" spans="1:5" x14ac:dyDescent="0.2">
      <c r="A29" s="1">
        <v>28</v>
      </c>
      <c r="B29" s="1">
        <v>1</v>
      </c>
      <c r="C29" s="1" t="s">
        <v>46</v>
      </c>
      <c r="D29" s="1" t="s">
        <v>46</v>
      </c>
      <c r="E29" s="1" t="s">
        <v>46</v>
      </c>
    </row>
    <row r="30" spans="1:5" x14ac:dyDescent="0.2">
      <c r="A30" s="1">
        <v>29</v>
      </c>
      <c r="B30" s="1">
        <v>1</v>
      </c>
      <c r="C30" s="1" t="s">
        <v>47</v>
      </c>
      <c r="D30" s="1" t="s">
        <v>47</v>
      </c>
      <c r="E30" s="1" t="s">
        <v>47</v>
      </c>
    </row>
    <row r="31" spans="1:5" x14ac:dyDescent="0.2">
      <c r="A31" s="1">
        <v>30</v>
      </c>
      <c r="B31" s="1">
        <v>1</v>
      </c>
      <c r="C31" s="1" t="s">
        <v>48</v>
      </c>
      <c r="D31" s="1" t="s">
        <v>48</v>
      </c>
      <c r="E31" s="1" t="s">
        <v>48</v>
      </c>
    </row>
    <row r="32" spans="1:5" x14ac:dyDescent="0.2">
      <c r="A32" s="1">
        <v>31</v>
      </c>
      <c r="B32" s="1">
        <v>1</v>
      </c>
      <c r="C32" s="1" t="s">
        <v>49</v>
      </c>
      <c r="D32" s="1" t="s">
        <v>49</v>
      </c>
      <c r="E32" s="1" t="s">
        <v>49</v>
      </c>
    </row>
    <row r="33" spans="1:5" x14ac:dyDescent="0.2">
      <c r="A33" s="1">
        <v>32</v>
      </c>
      <c r="B33" s="1">
        <v>1</v>
      </c>
      <c r="C33" s="1" t="s">
        <v>50</v>
      </c>
      <c r="D33" s="1" t="s">
        <v>50</v>
      </c>
      <c r="E33" s="1" t="s">
        <v>50</v>
      </c>
    </row>
    <row r="34" spans="1:5" x14ac:dyDescent="0.2">
      <c r="A34" s="1">
        <v>33</v>
      </c>
      <c r="B34" s="1">
        <v>1</v>
      </c>
      <c r="C34" s="1" t="s">
        <v>51</v>
      </c>
      <c r="D34" s="1" t="s">
        <v>51</v>
      </c>
      <c r="E34" s="1" t="s">
        <v>51</v>
      </c>
    </row>
    <row r="35" spans="1:5" x14ac:dyDescent="0.2">
      <c r="A35" s="1">
        <v>34</v>
      </c>
      <c r="B35" s="1">
        <v>1</v>
      </c>
      <c r="C35" s="1" t="s">
        <v>52</v>
      </c>
      <c r="D35" s="1" t="s">
        <v>52</v>
      </c>
      <c r="E35" s="1" t="s">
        <v>52</v>
      </c>
    </row>
    <row r="36" spans="1:5" x14ac:dyDescent="0.2">
      <c r="A36" s="1">
        <v>35</v>
      </c>
      <c r="B36" s="1">
        <v>1</v>
      </c>
      <c r="C36" s="1" t="s">
        <v>53</v>
      </c>
      <c r="D36" s="1" t="s">
        <v>53</v>
      </c>
      <c r="E36" s="1" t="s">
        <v>53</v>
      </c>
    </row>
    <row r="37" spans="1:5" x14ac:dyDescent="0.2">
      <c r="A37" s="1">
        <v>36</v>
      </c>
      <c r="B37" s="1">
        <v>1</v>
      </c>
      <c r="C37" s="1" t="s">
        <v>54</v>
      </c>
      <c r="D37" s="1" t="s">
        <v>54</v>
      </c>
      <c r="E37" s="1" t="s">
        <v>54</v>
      </c>
    </row>
    <row r="38" spans="1:5" x14ac:dyDescent="0.2">
      <c r="A38" s="1">
        <v>37</v>
      </c>
      <c r="B38" s="1">
        <v>1</v>
      </c>
      <c r="C38" s="1" t="s">
        <v>55</v>
      </c>
      <c r="D38" s="1" t="s">
        <v>55</v>
      </c>
      <c r="E38" s="1" t="s">
        <v>55</v>
      </c>
    </row>
    <row r="39" spans="1:5" x14ac:dyDescent="0.2">
      <c r="A39" s="1">
        <v>38</v>
      </c>
      <c r="B39" s="1">
        <v>1</v>
      </c>
      <c r="C39" s="1" t="s">
        <v>56</v>
      </c>
      <c r="D39" s="1" t="s">
        <v>56</v>
      </c>
      <c r="E39" s="1" t="s">
        <v>56</v>
      </c>
    </row>
    <row r="40" spans="1:5" x14ac:dyDescent="0.2">
      <c r="A40" s="1">
        <v>39</v>
      </c>
      <c r="B40" s="1">
        <v>1</v>
      </c>
      <c r="C40" s="1" t="s">
        <v>57</v>
      </c>
      <c r="D40" s="1" t="s">
        <v>57</v>
      </c>
      <c r="E40" s="1" t="s">
        <v>57</v>
      </c>
    </row>
    <row r="41" spans="1:5" x14ac:dyDescent="0.2">
      <c r="A41" s="1">
        <v>40</v>
      </c>
      <c r="B41" s="1">
        <v>1</v>
      </c>
      <c r="C41" s="1" t="s">
        <v>58</v>
      </c>
      <c r="D41" s="1" t="s">
        <v>58</v>
      </c>
      <c r="E41" s="1" t="s">
        <v>58</v>
      </c>
    </row>
    <row r="42" spans="1:5" x14ac:dyDescent="0.2">
      <c r="A42" s="1">
        <v>41</v>
      </c>
      <c r="B42" s="1">
        <v>1</v>
      </c>
      <c r="C42" s="1" t="s">
        <v>59</v>
      </c>
      <c r="D42" s="1" t="s">
        <v>59</v>
      </c>
      <c r="E42" s="1" t="s">
        <v>59</v>
      </c>
    </row>
    <row r="43" spans="1:5" x14ac:dyDescent="0.2">
      <c r="A43" s="1">
        <v>42</v>
      </c>
      <c r="B43" s="1">
        <v>1</v>
      </c>
      <c r="C43" s="1" t="s">
        <v>60</v>
      </c>
      <c r="D43" s="1" t="s">
        <v>60</v>
      </c>
      <c r="E43" s="1" t="s">
        <v>60</v>
      </c>
    </row>
    <row r="44" spans="1:5" x14ac:dyDescent="0.2">
      <c r="A44" s="1">
        <v>43</v>
      </c>
      <c r="B44" s="1">
        <v>1</v>
      </c>
      <c r="C44" s="1" t="s">
        <v>61</v>
      </c>
      <c r="D44" s="1" t="s">
        <v>61</v>
      </c>
      <c r="E44" s="1" t="s">
        <v>61</v>
      </c>
    </row>
    <row r="45" spans="1:5" x14ac:dyDescent="0.2">
      <c r="A45" s="1">
        <v>13</v>
      </c>
      <c r="B45" s="1">
        <v>1</v>
      </c>
      <c r="C45" s="1" t="s">
        <v>62</v>
      </c>
      <c r="D45" s="1" t="s">
        <v>63</v>
      </c>
      <c r="E45" s="1" t="s">
        <v>63</v>
      </c>
    </row>
    <row r="46" spans="1:5" x14ac:dyDescent="0.2">
      <c r="A46" s="1">
        <v>44</v>
      </c>
      <c r="B46" s="1">
        <v>1</v>
      </c>
      <c r="C46" s="1" t="s">
        <v>64</v>
      </c>
      <c r="D46" s="1" t="s">
        <v>64</v>
      </c>
      <c r="E46" s="1" t="s">
        <v>64</v>
      </c>
    </row>
    <row r="47" spans="1:5" x14ac:dyDescent="0.2">
      <c r="A47" s="1">
        <v>45</v>
      </c>
      <c r="B47" s="1">
        <v>1</v>
      </c>
      <c r="C47" s="1" t="s">
        <v>65</v>
      </c>
      <c r="D47" s="1" t="s">
        <v>65</v>
      </c>
      <c r="E47" s="1" t="s">
        <v>65</v>
      </c>
    </row>
    <row r="48" spans="1:5" x14ac:dyDescent="0.2">
      <c r="A48" s="1">
        <v>46</v>
      </c>
      <c r="B48" s="1">
        <v>1</v>
      </c>
      <c r="C48" s="1" t="s">
        <v>66</v>
      </c>
      <c r="D48" s="1" t="s">
        <v>66</v>
      </c>
      <c r="E48" s="1" t="s">
        <v>66</v>
      </c>
    </row>
    <row r="49" spans="1:5" x14ac:dyDescent="0.2">
      <c r="A49" s="1">
        <v>47</v>
      </c>
      <c r="B49" s="1">
        <v>1</v>
      </c>
      <c r="C49" s="1" t="s">
        <v>67</v>
      </c>
      <c r="D49" s="1" t="s">
        <v>67</v>
      </c>
      <c r="E49" s="1" t="s">
        <v>67</v>
      </c>
    </row>
    <row r="50" spans="1:5" x14ac:dyDescent="0.2">
      <c r="A50" s="1">
        <v>48</v>
      </c>
      <c r="B50" s="1">
        <v>1</v>
      </c>
      <c r="C50" s="1" t="s">
        <v>68</v>
      </c>
      <c r="D50" s="1" t="s">
        <v>68</v>
      </c>
      <c r="E50" s="1" t="s">
        <v>68</v>
      </c>
    </row>
    <row r="51" spans="1:5" x14ac:dyDescent="0.2">
      <c r="A51" s="1">
        <v>49</v>
      </c>
      <c r="B51" s="1">
        <v>1</v>
      </c>
      <c r="C51" s="1" t="s">
        <v>69</v>
      </c>
      <c r="D51" s="1" t="s">
        <v>69</v>
      </c>
      <c r="E51" s="1" t="s">
        <v>69</v>
      </c>
    </row>
    <row r="52" spans="1:5" x14ac:dyDescent="0.2">
      <c r="A52" s="1">
        <v>50</v>
      </c>
      <c r="B52" s="1">
        <v>1</v>
      </c>
      <c r="C52" s="1" t="s">
        <v>70</v>
      </c>
      <c r="D52" s="1" t="s">
        <v>70</v>
      </c>
      <c r="E52" s="1" t="s">
        <v>70</v>
      </c>
    </row>
    <row r="53" spans="1:5" x14ac:dyDescent="0.2">
      <c r="A53" s="1">
        <v>51</v>
      </c>
      <c r="B53" s="1">
        <v>1</v>
      </c>
      <c r="C53" s="1" t="s">
        <v>71</v>
      </c>
      <c r="D53" s="1" t="s">
        <v>71</v>
      </c>
      <c r="E53" s="1" t="s">
        <v>71</v>
      </c>
    </row>
    <row r="54" spans="1:5" x14ac:dyDescent="0.2">
      <c r="A54" s="1">
        <v>52</v>
      </c>
      <c r="B54" s="1">
        <v>1</v>
      </c>
      <c r="C54" s="1" t="s">
        <v>72</v>
      </c>
      <c r="D54" s="1" t="s">
        <v>72</v>
      </c>
      <c r="E54" s="1" t="s">
        <v>72</v>
      </c>
    </row>
    <row r="55" spans="1:5" x14ac:dyDescent="0.2">
      <c r="A55" s="1">
        <v>53</v>
      </c>
      <c r="B55" s="1">
        <v>1</v>
      </c>
      <c r="C55" s="1" t="s">
        <v>73</v>
      </c>
      <c r="D55" s="1" t="s">
        <v>73</v>
      </c>
      <c r="E55" s="1" t="s">
        <v>73</v>
      </c>
    </row>
    <row r="56" spans="1:5" x14ac:dyDescent="0.2">
      <c r="A56" s="1">
        <v>54</v>
      </c>
      <c r="B56" s="1">
        <v>1</v>
      </c>
      <c r="C56" s="1" t="s">
        <v>74</v>
      </c>
      <c r="D56" s="1" t="s">
        <v>74</v>
      </c>
      <c r="E56" s="1" t="s">
        <v>74</v>
      </c>
    </row>
    <row r="57" spans="1:5" x14ac:dyDescent="0.2">
      <c r="A57" s="1">
        <v>58</v>
      </c>
      <c r="B57" s="1">
        <v>1</v>
      </c>
      <c r="C57" s="1" t="s">
        <v>75</v>
      </c>
      <c r="D57" s="1" t="s">
        <v>76</v>
      </c>
      <c r="E57" s="1" t="s">
        <v>77</v>
      </c>
    </row>
    <row r="58" spans="1:5" x14ac:dyDescent="0.2">
      <c r="A58" s="1">
        <v>59</v>
      </c>
      <c r="B58" s="1">
        <v>1</v>
      </c>
      <c r="C58" s="1" t="s">
        <v>78</v>
      </c>
      <c r="D58" s="1" t="s">
        <v>79</v>
      </c>
      <c r="E58" s="1" t="s">
        <v>80</v>
      </c>
    </row>
    <row r="59" spans="1:5" x14ac:dyDescent="0.2">
      <c r="A59" s="1">
        <v>55</v>
      </c>
      <c r="B59" s="1">
        <v>1</v>
      </c>
      <c r="C59" s="1" t="s">
        <v>81</v>
      </c>
      <c r="D59" s="1" t="s">
        <v>81</v>
      </c>
      <c r="E59" s="1" t="s">
        <v>81</v>
      </c>
    </row>
    <row r="60" spans="1:5" x14ac:dyDescent="0.2">
      <c r="A60" s="1">
        <v>56</v>
      </c>
      <c r="B60" s="1">
        <v>1</v>
      </c>
      <c r="C60" s="1" t="s">
        <v>82</v>
      </c>
      <c r="D60" s="1" t="s">
        <v>82</v>
      </c>
      <c r="E60" s="1" t="s">
        <v>82</v>
      </c>
    </row>
    <row r="61" spans="1:5" x14ac:dyDescent="0.2">
      <c r="A61" s="1">
        <v>57</v>
      </c>
      <c r="B61" s="1">
        <v>1</v>
      </c>
      <c r="C61" s="1" t="s">
        <v>83</v>
      </c>
      <c r="D61" s="1" t="s">
        <v>83</v>
      </c>
      <c r="E61" s="1" t="s">
        <v>83</v>
      </c>
    </row>
    <row r="62" spans="1:5" x14ac:dyDescent="0.2">
      <c r="A62" s="1">
        <v>60</v>
      </c>
      <c r="B62" s="1">
        <v>1</v>
      </c>
      <c r="C62" s="1" t="s">
        <v>84</v>
      </c>
      <c r="D62" s="1" t="s">
        <v>84</v>
      </c>
      <c r="E62" s="1" t="s">
        <v>84</v>
      </c>
    </row>
    <row r="63" spans="1:5" x14ac:dyDescent="0.2">
      <c r="A63" s="1">
        <v>61</v>
      </c>
      <c r="B63" s="1">
        <v>1</v>
      </c>
      <c r="C63" s="1" t="s">
        <v>85</v>
      </c>
      <c r="D63" s="1" t="s">
        <v>85</v>
      </c>
      <c r="E63" s="1" t="s">
        <v>85</v>
      </c>
    </row>
    <row r="64" spans="1:5" x14ac:dyDescent="0.2">
      <c r="A64" s="1">
        <v>62</v>
      </c>
      <c r="B64" s="1">
        <v>1</v>
      </c>
      <c r="C64" s="1" t="s">
        <v>86</v>
      </c>
      <c r="D64" s="1" t="s">
        <v>86</v>
      </c>
      <c r="E64" s="1" t="s">
        <v>86</v>
      </c>
    </row>
    <row r="65" spans="1:5" x14ac:dyDescent="0.2">
      <c r="A65" s="1">
        <v>63</v>
      </c>
      <c r="B65" s="1">
        <v>1</v>
      </c>
      <c r="C65" s="1" t="s">
        <v>87</v>
      </c>
      <c r="D65" s="1" t="s">
        <v>87</v>
      </c>
      <c r="E65" s="1" t="s">
        <v>87</v>
      </c>
    </row>
    <row r="66" spans="1:5" x14ac:dyDescent="0.2">
      <c r="A66" s="1">
        <v>64</v>
      </c>
      <c r="B66" s="1">
        <v>1</v>
      </c>
      <c r="C66" s="1" t="s">
        <v>88</v>
      </c>
      <c r="D66" s="1" t="s">
        <v>88</v>
      </c>
      <c r="E66" s="1" t="s">
        <v>88</v>
      </c>
    </row>
    <row r="67" spans="1:5" x14ac:dyDescent="0.2">
      <c r="A67" s="1">
        <v>65</v>
      </c>
      <c r="B67" s="1">
        <v>1</v>
      </c>
      <c r="C67" s="1" t="s">
        <v>89</v>
      </c>
      <c r="D67" s="1" t="s">
        <v>89</v>
      </c>
      <c r="E67" s="1" t="s">
        <v>89</v>
      </c>
    </row>
    <row r="68" spans="1:5" x14ac:dyDescent="0.2">
      <c r="A68" s="1">
        <v>66</v>
      </c>
      <c r="B68" s="1">
        <v>1</v>
      </c>
      <c r="C68" s="1" t="s">
        <v>90</v>
      </c>
      <c r="D68" s="1" t="s">
        <v>90</v>
      </c>
      <c r="E68" s="1" t="s">
        <v>90</v>
      </c>
    </row>
    <row r="69" spans="1:5" x14ac:dyDescent="0.2">
      <c r="A69" s="1">
        <v>67</v>
      </c>
      <c r="B69" s="1">
        <v>1</v>
      </c>
      <c r="C69" s="1" t="s">
        <v>91</v>
      </c>
      <c r="D69" s="1" t="s">
        <v>91</v>
      </c>
      <c r="E69" s="1" t="s">
        <v>91</v>
      </c>
    </row>
    <row r="70" spans="1:5" ht="56.25" customHeight="1" x14ac:dyDescent="0.2">
      <c r="A70" s="1"/>
      <c r="B70" s="1"/>
      <c r="C70" s="1"/>
      <c r="D70" s="1"/>
      <c r="E70" s="1"/>
    </row>
    <row r="71" spans="1:5" ht="25.5" x14ac:dyDescent="0.2">
      <c r="A71" s="4" t="s">
        <v>92</v>
      </c>
      <c r="B71" s="4" t="s">
        <v>93</v>
      </c>
      <c r="C71" s="4" t="s">
        <v>94</v>
      </c>
      <c r="D71" s="4" t="s">
        <v>95</v>
      </c>
      <c r="E71" s="4" t="s">
        <v>96</v>
      </c>
    </row>
    <row r="72" spans="1:5" x14ac:dyDescent="0.2">
      <c r="A72" s="1">
        <v>1</v>
      </c>
      <c r="B72" s="1"/>
      <c r="C72" s="1"/>
      <c r="D72" s="5" t="s">
        <v>97</v>
      </c>
      <c r="E72" s="2" t="str">
        <f>SUBSTITUTE(LEFT(D72,5)," ","")</f>
        <v>Qtr1</v>
      </c>
    </row>
    <row r="73" spans="1:5" x14ac:dyDescent="0.2">
      <c r="A73" s="1">
        <v>2</v>
      </c>
      <c r="B73" s="1"/>
      <c r="C73" s="1"/>
      <c r="D73" s="5" t="s">
        <v>98</v>
      </c>
      <c r="E73" s="2" t="str">
        <f t="shared" ref="E73:E75" si="0">SUBSTITUTE(LEFT(D73,5)," ","")</f>
        <v>Qtr2</v>
      </c>
    </row>
    <row r="74" spans="1:5" x14ac:dyDescent="0.2">
      <c r="A74" s="1">
        <v>3</v>
      </c>
      <c r="B74" s="1"/>
      <c r="C74" s="1"/>
      <c r="D74" s="5" t="s">
        <v>99</v>
      </c>
      <c r="E74" s="2" t="str">
        <f t="shared" si="0"/>
        <v>Qtr3</v>
      </c>
    </row>
    <row r="75" spans="1:5" x14ac:dyDescent="0.2">
      <c r="A75" s="1">
        <v>4</v>
      </c>
      <c r="B75" s="1"/>
      <c r="C75" s="1"/>
      <c r="D75" s="5" t="s">
        <v>100</v>
      </c>
      <c r="E75" s="2" t="str">
        <f t="shared" si="0"/>
        <v>Qtr4</v>
      </c>
    </row>
    <row r="76" spans="1:5" x14ac:dyDescent="0.2">
      <c r="A76" s="1">
        <v>5</v>
      </c>
      <c r="B76" s="1"/>
      <c r="C76" s="1"/>
      <c r="D76" s="1"/>
      <c r="E76" s="1"/>
    </row>
    <row r="77" spans="1:5" x14ac:dyDescent="0.2">
      <c r="A77" s="1"/>
      <c r="B77" s="1"/>
      <c r="C77" s="1"/>
      <c r="D77" s="1"/>
      <c r="E77" s="1"/>
    </row>
    <row r="78" spans="1:5" x14ac:dyDescent="0.2">
      <c r="A78" s="1"/>
      <c r="B78" s="1"/>
      <c r="C78" s="1"/>
      <c r="D78" s="1"/>
      <c r="E78" s="1"/>
    </row>
    <row r="79" spans="1:5" x14ac:dyDescent="0.2">
      <c r="A79" s="1"/>
      <c r="B79" s="1"/>
      <c r="C79" s="1"/>
      <c r="D79" s="1"/>
      <c r="E79" s="1"/>
    </row>
    <row r="80" spans="1:5" x14ac:dyDescent="0.2">
      <c r="A80" s="1"/>
      <c r="B80" s="1"/>
      <c r="C80" s="1"/>
      <c r="D80" s="1"/>
      <c r="E80" s="1"/>
    </row>
    <row r="81" spans="1:5" x14ac:dyDescent="0.2">
      <c r="A81" s="1"/>
      <c r="B81" s="1"/>
      <c r="C81" s="1"/>
      <c r="D81" s="1"/>
      <c r="E81" s="1"/>
    </row>
    <row r="82" spans="1:5" x14ac:dyDescent="0.2">
      <c r="A82" s="1"/>
      <c r="B82" s="1"/>
      <c r="C82" s="1"/>
      <c r="D82" s="1"/>
      <c r="E82" s="1"/>
    </row>
    <row r="83" spans="1:5" x14ac:dyDescent="0.2">
      <c r="A83" s="1"/>
      <c r="B83" s="1"/>
      <c r="C83" s="1"/>
      <c r="D83" s="1"/>
      <c r="E83" s="1"/>
    </row>
    <row r="84" spans="1:5" x14ac:dyDescent="0.2">
      <c r="A84" s="1"/>
      <c r="B84" s="1"/>
      <c r="C84" s="1"/>
      <c r="D84" s="1"/>
      <c r="E84" s="1"/>
    </row>
    <row r="85" spans="1:5" x14ac:dyDescent="0.2">
      <c r="A85" s="1"/>
      <c r="B85" s="1"/>
      <c r="C85" s="1"/>
      <c r="D85" s="1"/>
      <c r="E85" s="1"/>
    </row>
    <row r="86" spans="1:5" x14ac:dyDescent="0.2">
      <c r="A86" s="1"/>
      <c r="B86" s="1"/>
      <c r="C86" s="1"/>
      <c r="D86" s="1"/>
      <c r="E86" s="1"/>
    </row>
  </sheetData>
  <sheetProtection algorithmName="SHA-512" hashValue="Gl0cAvHeePewPAgieWC7YPqXWq9riY1gbfnEzEhaFxBRkgIs8/O/jWFq2snwDWyYa96dGQvQV5AS5R4/aA9Dyw==" saltValue="4YvP+bKxcnCtHkBLuAcqqw==" spinCount="100000" sheet="1" objects="1" scenarios="1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41786A-8B6B-4DA6-B714-BC9905975360}">
  <sheetPr codeName="Sheet7"/>
  <dimension ref="A1:X137"/>
  <sheetViews>
    <sheetView topLeftCell="A55" workbookViewId="0">
      <selection activeCell="I67" sqref="I67"/>
    </sheetView>
  </sheetViews>
  <sheetFormatPr defaultColWidth="9.140625" defaultRowHeight="12.75" x14ac:dyDescent="0.2"/>
  <cols>
    <col min="1" max="1" width="15.85546875" style="7" bestFit="1" customWidth="1"/>
    <col min="2" max="2" width="12.7109375" style="7" customWidth="1"/>
    <col min="3" max="3" width="18.85546875" style="7" customWidth="1"/>
    <col min="4" max="4" width="15.5703125" style="7" customWidth="1"/>
    <col min="5" max="5" width="11.5703125" style="7" customWidth="1"/>
    <col min="6" max="16384" width="9.140625" style="7"/>
  </cols>
  <sheetData>
    <row r="1" spans="1:19" x14ac:dyDescent="0.2">
      <c r="A1" s="6" t="s">
        <v>101</v>
      </c>
      <c r="B1" s="7" t="s">
        <v>122</v>
      </c>
      <c r="D1" s="6" t="s">
        <v>102</v>
      </c>
      <c r="E1" s="8" t="str">
        <f>IF([1]Jurors!C4="","None",[1]Jurors!C4)</f>
        <v>None</v>
      </c>
      <c r="G1" s="9" t="s">
        <v>103</v>
      </c>
      <c r="H1" s="10" t="s">
        <v>104</v>
      </c>
      <c r="I1" s="10" t="s">
        <v>105</v>
      </c>
      <c r="J1" s="10" t="s">
        <v>106</v>
      </c>
      <c r="K1" s="10" t="s">
        <v>107</v>
      </c>
      <c r="L1" s="11" t="s">
        <v>108</v>
      </c>
      <c r="O1" s="174" t="s">
        <v>121</v>
      </c>
      <c r="P1" s="174"/>
      <c r="Q1" s="174"/>
      <c r="R1" s="174"/>
      <c r="S1" s="25">
        <v>2023</v>
      </c>
    </row>
    <row r="2" spans="1:19" x14ac:dyDescent="0.2">
      <c r="A2" s="6" t="s">
        <v>109</v>
      </c>
      <c r="B2" s="7" t="s">
        <v>110</v>
      </c>
      <c r="G2" s="12">
        <v>1</v>
      </c>
      <c r="H2" s="7" t="s">
        <v>131</v>
      </c>
      <c r="I2" s="7" t="s">
        <v>111</v>
      </c>
      <c r="J2" s="7" t="s">
        <v>132</v>
      </c>
      <c r="K2" s="7">
        <v>20</v>
      </c>
      <c r="L2" s="13">
        <v>54</v>
      </c>
    </row>
    <row r="3" spans="1:19" x14ac:dyDescent="0.2">
      <c r="G3" s="12">
        <v>2</v>
      </c>
      <c r="H3" s="7" t="s">
        <v>133</v>
      </c>
      <c r="I3" s="7" t="s">
        <v>111</v>
      </c>
      <c r="J3" s="7" t="s">
        <v>132</v>
      </c>
      <c r="K3" s="7">
        <v>55</v>
      </c>
      <c r="L3" s="13">
        <v>75</v>
      </c>
    </row>
    <row r="4" spans="1:19" x14ac:dyDescent="0.2">
      <c r="G4" s="12">
        <v>3</v>
      </c>
      <c r="H4" s="7" t="s">
        <v>134</v>
      </c>
      <c r="I4" s="7" t="s">
        <v>111</v>
      </c>
      <c r="J4" s="7" t="s">
        <v>132</v>
      </c>
      <c r="K4" s="7">
        <v>76</v>
      </c>
      <c r="L4" s="13">
        <v>96</v>
      </c>
    </row>
    <row r="5" spans="1:19" x14ac:dyDescent="0.2">
      <c r="A5" s="14" t="s">
        <v>112</v>
      </c>
      <c r="B5" s="15" t="str">
        <f>"1/20/"&amp;S1+1</f>
        <v>1/20/2024</v>
      </c>
      <c r="G5" s="12">
        <v>4</v>
      </c>
      <c r="L5" s="13"/>
    </row>
    <row r="6" spans="1:19" x14ac:dyDescent="0.2">
      <c r="A6" s="14" t="s">
        <v>113</v>
      </c>
      <c r="B6" s="8"/>
      <c r="G6" s="12">
        <v>5</v>
      </c>
      <c r="L6" s="13"/>
    </row>
    <row r="7" spans="1:19" x14ac:dyDescent="0.2">
      <c r="A7" s="14" t="s">
        <v>114</v>
      </c>
      <c r="B7" s="7" t="str">
        <f>TEXT(B5,"MMM")</f>
        <v>Jan</v>
      </c>
      <c r="G7" s="12">
        <v>6</v>
      </c>
      <c r="L7" s="13"/>
    </row>
    <row r="8" spans="1:19" x14ac:dyDescent="0.2">
      <c r="A8" s="14" t="s">
        <v>115</v>
      </c>
      <c r="B8" s="7">
        <f>IF([1]Jurors!F5="",1,[1]Jurors!F5)</f>
        <v>1</v>
      </c>
      <c r="G8" s="12">
        <v>7</v>
      </c>
      <c r="L8" s="13"/>
    </row>
    <row r="9" spans="1:19" x14ac:dyDescent="0.2">
      <c r="A9" s="14" t="s">
        <v>116</v>
      </c>
      <c r="B9" s="16" t="str">
        <f>IF([1]Jurors!F4="",TEXT(EDATE(B5,-1),"MMM"),[1]Jurors!F4)</f>
        <v>Dec</v>
      </c>
      <c r="C9" s="7" t="str">
        <f>IF([1]Jurors!F4="",TEXT(EDATE(B5,-1),"MMMM"),[1]Jurors!F4)</f>
        <v>December</v>
      </c>
      <c r="D9" s="7" t="str">
        <f>IFERROR(INDEX([1]LookupData!E72:E75,MATCH([1]Jurors!F4,[1]LookupData!D72:D75,0)),"Qtr1")</f>
        <v>Qtr1</v>
      </c>
      <c r="G9" s="12">
        <v>8</v>
      </c>
      <c r="L9" s="13"/>
    </row>
    <row r="10" spans="1:19" x14ac:dyDescent="0.2">
      <c r="A10" s="14" t="s">
        <v>117</v>
      </c>
      <c r="B10" s="7" t="str">
        <f>E1&amp;" CFY"&amp;(S1-2000)&amp;""&amp;(S1-1999)&amp;" "&amp;B1&amp;" "&amp;D9&amp;" Ver"&amp;B8&amp;" "&amp;TEXT(B5,"Mmddyy")&amp;".xlsx"</f>
        <v>None CFY2324 318_18(13)_FS Qtr1 Ver1 012024.xlsx</v>
      </c>
      <c r="G10" s="12">
        <v>9</v>
      </c>
      <c r="L10" s="13"/>
    </row>
    <row r="11" spans="1:19" x14ac:dyDescent="0.2">
      <c r="A11" s="14" t="s">
        <v>118</v>
      </c>
      <c r="B11" s="7" t="str">
        <f>"R:\!CFY"&amp;(S1-2000)&amp;""&amp;(S1-1999)&amp;"\Incoming Reports\"&amp;B1&amp;"\"&amp;B9&amp;"\"</f>
        <v>R:\!CFY2324\Incoming Reports\318_18(13)_FS\Dec\</v>
      </c>
      <c r="G11" s="12">
        <v>10</v>
      </c>
      <c r="L11" s="13"/>
    </row>
    <row r="12" spans="1:19" ht="13.5" thickBot="1" x14ac:dyDescent="0.25">
      <c r="G12" s="17">
        <v>11</v>
      </c>
      <c r="H12" s="18"/>
      <c r="I12" s="18"/>
      <c r="J12" s="18"/>
      <c r="K12" s="18"/>
      <c r="L12" s="19"/>
    </row>
    <row r="13" spans="1:19" x14ac:dyDescent="0.2">
      <c r="A13" s="14" t="s">
        <v>119</v>
      </c>
      <c r="B13" s="7">
        <v>3</v>
      </c>
    </row>
    <row r="20" spans="1:20" ht="25.5" x14ac:dyDescent="0.2">
      <c r="A20" s="6" t="s">
        <v>14</v>
      </c>
      <c r="B20" s="6" t="s">
        <v>120</v>
      </c>
      <c r="C20" s="6" t="s">
        <v>125</v>
      </c>
      <c r="D20" s="6" t="s">
        <v>123</v>
      </c>
      <c r="E20" s="6" t="s">
        <v>124</v>
      </c>
      <c r="F20" s="6" t="s">
        <v>126</v>
      </c>
      <c r="G20" s="6" t="s">
        <v>127</v>
      </c>
      <c r="H20" s="6" t="s">
        <v>128</v>
      </c>
      <c r="I20" s="6" t="s">
        <v>129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">
      <c r="A21" s="7">
        <f>IFERROR(INDEX(LookupData!A3:A69,MATCH(E1,LookupData!E3:E69,0)),0)</f>
        <v>0</v>
      </c>
      <c r="B21" s="7">
        <f>$S$1+1</f>
        <v>2024</v>
      </c>
      <c r="C21" s="7" t="str">
        <f>'Qtr 1 Oct-Dec'!$A$9</f>
        <v>REVENUE - s. 318.18(13)(a)1, F.S.</v>
      </c>
      <c r="D21" s="7" t="str">
        <f>'Qtr 1 Oct-Dec'!$A$10</f>
        <v>Total Revenue Collected</v>
      </c>
      <c r="E21" s="7" t="s">
        <v>130</v>
      </c>
      <c r="F21" s="20">
        <f>'Qtr 1 Oct-Dec'!$D$10</f>
        <v>0</v>
      </c>
      <c r="G21" s="20">
        <f>'Qtr 2 Jan-Mar'!$E$10</f>
        <v>0</v>
      </c>
      <c r="H21" s="20">
        <f>'Qtr 3 Apr-Jun'!$E$10</f>
        <v>0</v>
      </c>
      <c r="I21" s="20">
        <f>'Qtr 4 Jul-Sep'!$E$10</f>
        <v>0</v>
      </c>
      <c r="J21" s="21"/>
      <c r="S21" s="7">
        <v>1</v>
      </c>
      <c r="T21" s="7">
        <v>9</v>
      </c>
    </row>
    <row r="22" spans="1:20" x14ac:dyDescent="0.2">
      <c r="A22" s="7">
        <f>$A$21</f>
        <v>0</v>
      </c>
      <c r="B22" s="7">
        <f>$B$21</f>
        <v>2024</v>
      </c>
      <c r="C22" s="7" t="str">
        <f>'Qtr 1 Oct-Dec'!$A$12</f>
        <v>EXPENDITURES - s. 318.18(13)(a)1, F.S.</v>
      </c>
      <c r="D22" s="7" t="str">
        <f>'Qtr 1 Oct-Dec'!$A$13</f>
        <v>Court Facilities</v>
      </c>
      <c r="E22" s="7">
        <f>'Qtr 1 Oct-Dec'!A15</f>
        <v>0</v>
      </c>
      <c r="F22" s="20">
        <f>'Qtr 1 Oct-Dec'!$G$15</f>
        <v>0</v>
      </c>
      <c r="G22" s="20">
        <f>'Qtr 2 Jan-Mar'!$G$15</f>
        <v>0</v>
      </c>
      <c r="H22" s="20">
        <f>'Qtr 3 Apr-Jun'!$G$15</f>
        <v>0</v>
      </c>
      <c r="I22" s="20">
        <f>'Qtr 4 Jul-Sep'!$G$15</f>
        <v>0</v>
      </c>
      <c r="J22" s="21"/>
      <c r="S22" s="7">
        <v>1</v>
      </c>
      <c r="T22" s="7">
        <v>9</v>
      </c>
    </row>
    <row r="23" spans="1:20" x14ac:dyDescent="0.2">
      <c r="A23" s="7">
        <f t="shared" ref="A23:A93" si="0">$A$21</f>
        <v>0</v>
      </c>
      <c r="B23" s="7">
        <f t="shared" ref="B23:B90" si="1">$B$21</f>
        <v>2024</v>
      </c>
      <c r="C23" s="7" t="str">
        <f>'Qtr 1 Oct-Dec'!$A$12</f>
        <v>EXPENDITURES - s. 318.18(13)(a)1, F.S.</v>
      </c>
      <c r="D23" s="7" t="str">
        <f>'Qtr 1 Oct-Dec'!$A$13</f>
        <v>Court Facilities</v>
      </c>
      <c r="E23" s="7">
        <f>'Qtr 1 Oct-Dec'!A16</f>
        <v>0</v>
      </c>
      <c r="F23" s="20">
        <f>'Qtr 1 Oct-Dec'!$G$16</f>
        <v>0</v>
      </c>
      <c r="G23" s="20">
        <f>'Qtr 2 Jan-Mar'!$G$16</f>
        <v>0</v>
      </c>
      <c r="H23" s="20">
        <f>'Qtr 3 Apr-Jun'!$G$16</f>
        <v>0</v>
      </c>
      <c r="I23" s="20">
        <f>'Qtr 4 Jul-Sep'!$G$16</f>
        <v>0</v>
      </c>
      <c r="J23" s="21"/>
      <c r="S23" s="7">
        <v>1</v>
      </c>
      <c r="T23" s="7">
        <v>9</v>
      </c>
    </row>
    <row r="24" spans="1:20" x14ac:dyDescent="0.2">
      <c r="A24" s="7">
        <f t="shared" si="0"/>
        <v>0</v>
      </c>
      <c r="B24" s="7">
        <f t="shared" si="1"/>
        <v>2024</v>
      </c>
      <c r="C24" s="7" t="str">
        <f>'Qtr 1 Oct-Dec'!$A$12</f>
        <v>EXPENDITURES - s. 318.18(13)(a)1, F.S.</v>
      </c>
      <c r="D24" s="7" t="str">
        <f>'Qtr 1 Oct-Dec'!$A$13</f>
        <v>Court Facilities</v>
      </c>
      <c r="E24" s="7">
        <f>'Qtr 1 Oct-Dec'!A17</f>
        <v>0</v>
      </c>
      <c r="F24" s="20">
        <f>'Qtr 1 Oct-Dec'!$G$17</f>
        <v>0</v>
      </c>
      <c r="G24" s="20">
        <f>'Qtr 2 Jan-Mar'!$G$17</f>
        <v>0</v>
      </c>
      <c r="H24" s="20">
        <f>'Qtr 3 Apr-Jun'!$G$17</f>
        <v>0</v>
      </c>
      <c r="I24" s="20">
        <f>'Qtr 4 Jul-Sep'!$G$17</f>
        <v>0</v>
      </c>
      <c r="J24" s="21"/>
      <c r="S24" s="7">
        <v>1</v>
      </c>
      <c r="T24" s="7">
        <v>9</v>
      </c>
    </row>
    <row r="25" spans="1:20" x14ac:dyDescent="0.2">
      <c r="A25" s="7">
        <f t="shared" si="0"/>
        <v>0</v>
      </c>
      <c r="B25" s="7">
        <f t="shared" si="1"/>
        <v>2024</v>
      </c>
      <c r="C25" s="7" t="str">
        <f>'Qtr 1 Oct-Dec'!$A$12</f>
        <v>EXPENDITURES - s. 318.18(13)(a)1, F.S.</v>
      </c>
      <c r="D25" s="7" t="str">
        <f>'Qtr 1 Oct-Dec'!$A$13</f>
        <v>Court Facilities</v>
      </c>
      <c r="E25" s="7">
        <f>'Qtr 1 Oct-Dec'!A18</f>
        <v>0</v>
      </c>
      <c r="F25" s="20">
        <f>'Qtr 1 Oct-Dec'!$G$18</f>
        <v>0</v>
      </c>
      <c r="G25" s="20">
        <f>'Qtr 2 Jan-Mar'!$G$18</f>
        <v>0</v>
      </c>
      <c r="H25" s="20">
        <f>'Qtr 3 Apr-Jun'!$G$18</f>
        <v>0</v>
      </c>
      <c r="I25" s="20">
        <f>'Qtr 4 Jul-Sep'!$G$18</f>
        <v>0</v>
      </c>
      <c r="J25" s="21"/>
    </row>
    <row r="26" spans="1:20" x14ac:dyDescent="0.2">
      <c r="A26" s="7">
        <f t="shared" si="0"/>
        <v>0</v>
      </c>
      <c r="B26" s="7">
        <f t="shared" si="1"/>
        <v>2024</v>
      </c>
      <c r="C26" s="7" t="str">
        <f>'Qtr 1 Oct-Dec'!$A$12</f>
        <v>EXPENDITURES - s. 318.18(13)(a)1, F.S.</v>
      </c>
      <c r="D26" s="7" t="str">
        <f>'Qtr 1 Oct-Dec'!$A$13</f>
        <v>Court Facilities</v>
      </c>
      <c r="E26" s="7">
        <f>'Qtr 1 Oct-Dec'!A19</f>
        <v>0</v>
      </c>
      <c r="F26" s="20">
        <f>'Qtr 1 Oct-Dec'!$G$19</f>
        <v>0</v>
      </c>
      <c r="G26" s="20">
        <f>'Qtr 2 Jan-Mar'!$G$19</f>
        <v>0</v>
      </c>
      <c r="H26" s="20">
        <f>'Qtr 3 Apr-Jun'!$G$19</f>
        <v>0</v>
      </c>
      <c r="I26" s="20">
        <f>'Qtr 4 Jul-Sep'!$G$19</f>
        <v>0</v>
      </c>
      <c r="J26" s="21"/>
    </row>
    <row r="27" spans="1:20" x14ac:dyDescent="0.2">
      <c r="A27" s="7">
        <f t="shared" si="0"/>
        <v>0</v>
      </c>
      <c r="B27" s="7">
        <f t="shared" si="1"/>
        <v>2024</v>
      </c>
      <c r="C27" s="7" t="str">
        <f>'Qtr 1 Oct-Dec'!$A$12</f>
        <v>EXPENDITURES - s. 318.18(13)(a)1, F.S.</v>
      </c>
      <c r="D27" s="7" t="str">
        <f>'Qtr 1 Oct-Dec'!$A$13</f>
        <v>Court Facilities</v>
      </c>
      <c r="E27" s="7">
        <f>'Qtr 1 Oct-Dec'!A20</f>
        <v>0</v>
      </c>
      <c r="F27" s="20">
        <f>'Qtr 1 Oct-Dec'!$G$20</f>
        <v>0</v>
      </c>
      <c r="G27" s="20">
        <f>'Qtr 2 Jan-Mar'!$G$20</f>
        <v>0</v>
      </c>
      <c r="H27" s="20">
        <f>'Qtr 3 Apr-Jun'!$G$20</f>
        <v>0</v>
      </c>
      <c r="I27" s="20">
        <f>'Qtr 4 Jul-Sep'!$G$20</f>
        <v>0</v>
      </c>
      <c r="J27" s="21"/>
    </row>
    <row r="28" spans="1:20" x14ac:dyDescent="0.2">
      <c r="A28" s="7">
        <f t="shared" si="0"/>
        <v>0</v>
      </c>
      <c r="B28" s="7">
        <f t="shared" si="1"/>
        <v>2024</v>
      </c>
      <c r="C28" s="7" t="str">
        <f>'Qtr 1 Oct-Dec'!$A$12</f>
        <v>EXPENDITURES - s. 318.18(13)(a)1, F.S.</v>
      </c>
      <c r="D28" s="7" t="str">
        <f>'Qtr 1 Oct-Dec'!$A$13</f>
        <v>Court Facilities</v>
      </c>
      <c r="E28" s="7">
        <f>'Qtr 1 Oct-Dec'!A21</f>
        <v>0</v>
      </c>
      <c r="F28" s="20">
        <f>'Qtr 1 Oct-Dec'!$G$21</f>
        <v>0</v>
      </c>
      <c r="G28" s="20">
        <f>'Qtr 2 Jan-Mar'!$G$21</f>
        <v>0</v>
      </c>
      <c r="H28" s="20">
        <f>'Qtr 3 Apr-Jun'!$G$21</f>
        <v>0</v>
      </c>
      <c r="I28" s="20">
        <f>'Qtr 4 Jul-Sep'!$G$21</f>
        <v>0</v>
      </c>
      <c r="J28" s="21"/>
    </row>
    <row r="29" spans="1:20" x14ac:dyDescent="0.2">
      <c r="A29" s="7">
        <f t="shared" si="0"/>
        <v>0</v>
      </c>
      <c r="B29" s="7">
        <f t="shared" si="1"/>
        <v>2024</v>
      </c>
      <c r="C29" s="7" t="str">
        <f>'Qtr 1 Oct-Dec'!$A$12</f>
        <v>EXPENDITURES - s. 318.18(13)(a)1, F.S.</v>
      </c>
      <c r="D29" s="7" t="str">
        <f>'Qtr 1 Oct-Dec'!$A$13</f>
        <v>Court Facilities</v>
      </c>
      <c r="E29" s="7">
        <f>'Qtr 1 Oct-Dec'!A22</f>
        <v>0</v>
      </c>
      <c r="F29" s="20">
        <f>'Qtr 1 Oct-Dec'!$G$22</f>
        <v>0</v>
      </c>
      <c r="G29" s="20">
        <f>'Qtr 2 Jan-Mar'!$G$22</f>
        <v>0</v>
      </c>
      <c r="H29" s="20">
        <f>'Qtr 3 Apr-Jun'!$G$22</f>
        <v>0</v>
      </c>
      <c r="I29" s="20">
        <f>'Qtr 4 Jul-Sep'!$G$22</f>
        <v>0</v>
      </c>
      <c r="J29" s="21"/>
    </row>
    <row r="30" spans="1:20" x14ac:dyDescent="0.2">
      <c r="A30" s="7">
        <f t="shared" si="0"/>
        <v>0</v>
      </c>
      <c r="B30" s="7">
        <f t="shared" si="1"/>
        <v>2024</v>
      </c>
      <c r="C30" s="7" t="str">
        <f>'Qtr 1 Oct-Dec'!$A$12</f>
        <v>EXPENDITURES - s. 318.18(13)(a)1, F.S.</v>
      </c>
      <c r="D30" s="7" t="str">
        <f>'Qtr 1 Oct-Dec'!$A$13</f>
        <v>Court Facilities</v>
      </c>
      <c r="E30" s="7">
        <f>'Qtr 1 Oct-Dec'!A23</f>
        <v>0</v>
      </c>
      <c r="F30" s="20">
        <f>'Qtr 1 Oct-Dec'!$G$23</f>
        <v>0</v>
      </c>
      <c r="G30" s="20">
        <f>'Qtr 2 Jan-Mar'!$G$23</f>
        <v>0</v>
      </c>
      <c r="H30" s="20">
        <f>'Qtr 3 Apr-Jun'!$G$23</f>
        <v>0</v>
      </c>
      <c r="I30" s="20">
        <f>'Qtr 4 Jul-Sep'!$G$23</f>
        <v>0</v>
      </c>
      <c r="J30" s="21"/>
    </row>
    <row r="31" spans="1:20" x14ac:dyDescent="0.2">
      <c r="A31" s="7">
        <f t="shared" si="0"/>
        <v>0</v>
      </c>
      <c r="B31" s="7">
        <f t="shared" si="1"/>
        <v>2024</v>
      </c>
      <c r="C31" s="7" t="str">
        <f>'Qtr 1 Oct-Dec'!$A$12</f>
        <v>EXPENDITURES - s. 318.18(13)(a)1, F.S.</v>
      </c>
      <c r="D31" s="7" t="str">
        <f>'Qtr 1 Oct-Dec'!$A$13</f>
        <v>Court Facilities</v>
      </c>
      <c r="E31" s="7">
        <f>'Qtr 1 Oct-Dec'!A24</f>
        <v>0</v>
      </c>
      <c r="F31" s="20">
        <f>'Qtr 1 Oct-Dec'!$G$24</f>
        <v>0</v>
      </c>
      <c r="G31" s="20">
        <f>'Qtr 2 Jan-Mar'!$G$24</f>
        <v>0</v>
      </c>
      <c r="H31" s="20">
        <f>'Qtr 3 Apr-Jun'!$G$24</f>
        <v>0</v>
      </c>
      <c r="I31" s="20">
        <f>'Qtr 4 Jul-Sep'!$G$24</f>
        <v>0</v>
      </c>
      <c r="J31" s="21"/>
    </row>
    <row r="32" spans="1:20" x14ac:dyDescent="0.2">
      <c r="A32" s="7">
        <f t="shared" si="0"/>
        <v>0</v>
      </c>
      <c r="B32" s="7">
        <f t="shared" si="1"/>
        <v>2024</v>
      </c>
      <c r="C32" s="7" t="str">
        <f>'Qtr 1 Oct-Dec'!$A$12</f>
        <v>EXPENDITURES - s. 318.18(13)(a)1, F.S.</v>
      </c>
      <c r="D32" s="7" t="str">
        <f>'Qtr 1 Oct-Dec'!$A$13</f>
        <v>Court Facilities</v>
      </c>
      <c r="E32" s="7">
        <f>'Qtr 1 Oct-Dec'!A25</f>
        <v>0</v>
      </c>
      <c r="F32" s="20">
        <f>'Qtr 1 Oct-Dec'!$G$25</f>
        <v>0</v>
      </c>
      <c r="G32" s="20">
        <f>'Qtr 2 Jan-Mar'!$G$25</f>
        <v>0</v>
      </c>
      <c r="H32" s="20">
        <f>'Qtr 3 Apr-Jun'!$G$25</f>
        <v>0</v>
      </c>
      <c r="I32" s="20">
        <f>'Qtr 4 Jul-Sep'!$G$25</f>
        <v>0</v>
      </c>
      <c r="J32" s="21"/>
    </row>
    <row r="33" spans="1:10" x14ac:dyDescent="0.2">
      <c r="A33" s="7">
        <f t="shared" si="0"/>
        <v>0</v>
      </c>
      <c r="B33" s="7">
        <f t="shared" si="1"/>
        <v>2024</v>
      </c>
      <c r="C33" s="7" t="str">
        <f>'Qtr 1 Oct-Dec'!$A$12</f>
        <v>EXPENDITURES - s. 318.18(13)(a)1, F.S.</v>
      </c>
      <c r="D33" s="7" t="str">
        <f>'Qtr 1 Oct-Dec'!$A$13</f>
        <v>Court Facilities</v>
      </c>
      <c r="E33" s="7">
        <f>'Qtr 1 Oct-Dec'!A26</f>
        <v>0</v>
      </c>
      <c r="F33" s="20">
        <f>'Qtr 1 Oct-Dec'!$G$26</f>
        <v>0</v>
      </c>
      <c r="G33" s="20">
        <f>'Qtr 2 Jan-Mar'!$G$26</f>
        <v>0</v>
      </c>
      <c r="H33" s="20">
        <f>'Qtr 3 Apr-Jun'!$G$26</f>
        <v>0</v>
      </c>
      <c r="I33" s="20">
        <f>'Qtr 4 Jul-Sep'!$G$26</f>
        <v>0</v>
      </c>
      <c r="J33" s="21"/>
    </row>
    <row r="34" spans="1:10" x14ac:dyDescent="0.2">
      <c r="A34" s="7">
        <f t="shared" si="0"/>
        <v>0</v>
      </c>
      <c r="B34" s="7">
        <f t="shared" si="1"/>
        <v>2024</v>
      </c>
      <c r="C34" s="7" t="str">
        <f>'Qtr 1 Oct-Dec'!$A$12</f>
        <v>EXPENDITURES - s. 318.18(13)(a)1, F.S.</v>
      </c>
      <c r="D34" s="7" t="str">
        <f>'Qtr 1 Oct-Dec'!$A$13</f>
        <v>Court Facilities</v>
      </c>
      <c r="E34" s="7">
        <f>'Qtr 1 Oct-Dec'!A27</f>
        <v>0</v>
      </c>
      <c r="F34" s="20">
        <f>'Qtr 1 Oct-Dec'!$G$27</f>
        <v>0</v>
      </c>
      <c r="G34" s="20">
        <f>'Qtr 2 Jan-Mar'!$G$27</f>
        <v>0</v>
      </c>
      <c r="H34" s="20">
        <f>'Qtr 3 Apr-Jun'!$G$27</f>
        <v>0</v>
      </c>
      <c r="I34" s="20">
        <f>'Qtr 4 Jul-Sep'!$G$27</f>
        <v>0</v>
      </c>
      <c r="J34" s="21"/>
    </row>
    <row r="35" spans="1:10" x14ac:dyDescent="0.2">
      <c r="A35" s="7">
        <f t="shared" si="0"/>
        <v>0</v>
      </c>
      <c r="B35" s="7">
        <f t="shared" si="1"/>
        <v>2024</v>
      </c>
      <c r="C35" s="7" t="str">
        <f>'Qtr 1 Oct-Dec'!$A$12</f>
        <v>EXPENDITURES - s. 318.18(13)(a)1, F.S.</v>
      </c>
      <c r="D35" s="7" t="str">
        <f>'Qtr 1 Oct-Dec'!$A$13</f>
        <v>Court Facilities</v>
      </c>
      <c r="E35" s="7">
        <f>'Qtr 1 Oct-Dec'!A28</f>
        <v>0</v>
      </c>
      <c r="F35" s="20">
        <f>'Qtr 1 Oct-Dec'!$G$28</f>
        <v>0</v>
      </c>
      <c r="G35" s="20">
        <f>'Qtr 2 Jan-Mar'!$G$28</f>
        <v>0</v>
      </c>
      <c r="H35" s="20">
        <f>'Qtr 3 Apr-Jun'!$G$28</f>
        <v>0</v>
      </c>
      <c r="I35" s="20">
        <f>'Qtr 4 Jul-Sep'!$G$28</f>
        <v>0</v>
      </c>
      <c r="J35" s="21"/>
    </row>
    <row r="36" spans="1:10" x14ac:dyDescent="0.2">
      <c r="A36" s="7">
        <f t="shared" si="0"/>
        <v>0</v>
      </c>
      <c r="B36" s="7">
        <f t="shared" si="1"/>
        <v>2024</v>
      </c>
      <c r="C36" s="7" t="str">
        <f>'Qtr 1 Oct-Dec'!$A$12</f>
        <v>EXPENDITURES - s. 318.18(13)(a)1, F.S.</v>
      </c>
      <c r="D36" s="7" t="str">
        <f>'Qtr 1 Oct-Dec'!$A$13</f>
        <v>Court Facilities</v>
      </c>
      <c r="E36" s="7">
        <f>'Qtr 1 Oct-Dec'!A29</f>
        <v>0</v>
      </c>
      <c r="F36" s="20">
        <f>'Qtr 1 Oct-Dec'!$G$29</f>
        <v>0</v>
      </c>
      <c r="G36" s="20">
        <f>'Qtr 2 Jan-Mar'!$G$29</f>
        <v>0</v>
      </c>
      <c r="H36" s="20">
        <f>'Qtr 3 Apr-Jun'!$G$29</f>
        <v>0</v>
      </c>
      <c r="I36" s="20">
        <f>'Qtr 4 Jul-Sep'!$G$29</f>
        <v>0</v>
      </c>
      <c r="J36" s="21"/>
    </row>
    <row r="37" spans="1:10" x14ac:dyDescent="0.2">
      <c r="A37" s="7">
        <f t="shared" si="0"/>
        <v>0</v>
      </c>
      <c r="B37" s="7">
        <f t="shared" si="1"/>
        <v>2024</v>
      </c>
      <c r="C37" s="7" t="str">
        <f>'Qtr 1 Oct-Dec'!$A$12</f>
        <v>EXPENDITURES - s. 318.18(13)(a)1, F.S.</v>
      </c>
      <c r="D37" s="7" t="str">
        <f>'Qtr 1 Oct-Dec'!$A$13</f>
        <v>Court Facilities</v>
      </c>
      <c r="E37" s="7" t="str">
        <f>'Qtr 1 Oct-Dec'!$D$30</f>
        <v>TOTAL</v>
      </c>
      <c r="F37" s="20">
        <f>'Qtr 1 Oct-Dec'!$G$30</f>
        <v>0</v>
      </c>
      <c r="G37" s="20">
        <f>'Qtr 2 Jan-Mar'!$G$30</f>
        <v>0</v>
      </c>
      <c r="H37" s="20">
        <f>'Qtr 3 Apr-Jun'!$G$30</f>
        <v>0</v>
      </c>
      <c r="I37" s="20">
        <f>'Qtr 4 Jul-Sep'!$G$30</f>
        <v>0</v>
      </c>
      <c r="J37" s="21"/>
    </row>
    <row r="38" spans="1:10" x14ac:dyDescent="0.2">
      <c r="A38" s="7">
        <f t="shared" si="0"/>
        <v>0</v>
      </c>
      <c r="B38" s="7">
        <f t="shared" si="1"/>
        <v>2024</v>
      </c>
      <c r="C38" s="7" t="str">
        <f>'Qtr 1 Oct-Dec'!$K$12</f>
        <v>EXPENDITURES - s. 318.18(13)(a)1, F.S.</v>
      </c>
      <c r="D38" s="7" t="str">
        <f>'Qtr 1 Oct-Dec'!$K$13</f>
        <v>Local Law Libraries</v>
      </c>
      <c r="E38" s="7">
        <f>'Qtr 1 Oct-Dec'!K15</f>
        <v>0</v>
      </c>
      <c r="F38" s="20">
        <f>'Qtr 1 Oct-Dec'!$Q$15</f>
        <v>0</v>
      </c>
      <c r="G38" s="20">
        <f>'Qtr 2 Jan-Mar'!$Q$15</f>
        <v>0</v>
      </c>
      <c r="H38" s="20">
        <f>'Qtr 3 Apr-Jun'!$Q$15</f>
        <v>0</v>
      </c>
      <c r="I38" s="20">
        <f>'Qtr 4 Jul-Sep'!$Q$15</f>
        <v>0</v>
      </c>
      <c r="J38" s="21"/>
    </row>
    <row r="39" spans="1:10" x14ac:dyDescent="0.2">
      <c r="A39" s="7">
        <f t="shared" si="0"/>
        <v>0</v>
      </c>
      <c r="B39" s="7">
        <f t="shared" si="1"/>
        <v>2024</v>
      </c>
      <c r="C39" s="7" t="str">
        <f>'Qtr 1 Oct-Dec'!$K$12</f>
        <v>EXPENDITURES - s. 318.18(13)(a)1, F.S.</v>
      </c>
      <c r="D39" s="7" t="str">
        <f>'Qtr 1 Oct-Dec'!$K$13</f>
        <v>Local Law Libraries</v>
      </c>
      <c r="E39" s="7">
        <f>'Qtr 1 Oct-Dec'!K16</f>
        <v>0</v>
      </c>
      <c r="F39" s="20">
        <f>'Qtr 1 Oct-Dec'!$Q$16</f>
        <v>0</v>
      </c>
      <c r="G39" s="20">
        <f>'Qtr 2 Jan-Mar'!$Q$16</f>
        <v>0</v>
      </c>
      <c r="H39" s="20">
        <f>'Qtr 3 Apr-Jun'!$Q$16</f>
        <v>0</v>
      </c>
      <c r="I39" s="20">
        <f>'Qtr 4 Jul-Sep'!$Q$16</f>
        <v>0</v>
      </c>
      <c r="J39" s="21"/>
    </row>
    <row r="40" spans="1:10" x14ac:dyDescent="0.2">
      <c r="A40" s="7">
        <f t="shared" si="0"/>
        <v>0</v>
      </c>
      <c r="B40" s="7">
        <f t="shared" si="1"/>
        <v>2024</v>
      </c>
      <c r="C40" s="7" t="str">
        <f>'Qtr 1 Oct-Dec'!$K$12</f>
        <v>EXPENDITURES - s. 318.18(13)(a)1, F.S.</v>
      </c>
      <c r="D40" s="7" t="str">
        <f>'Qtr 1 Oct-Dec'!$K$13</f>
        <v>Local Law Libraries</v>
      </c>
      <c r="E40" s="7">
        <f>'Qtr 1 Oct-Dec'!K17</f>
        <v>0</v>
      </c>
      <c r="F40" s="20">
        <f>'Qtr 1 Oct-Dec'!$Q$17</f>
        <v>0</v>
      </c>
      <c r="G40" s="20">
        <f>'Qtr 2 Jan-Mar'!$Q$17</f>
        <v>0</v>
      </c>
      <c r="H40" s="20">
        <f>'Qtr 3 Apr-Jun'!$Q$17</f>
        <v>0</v>
      </c>
      <c r="I40" s="20">
        <f>'Qtr 4 Jul-Sep'!$Q$17</f>
        <v>0</v>
      </c>
      <c r="J40" s="21"/>
    </row>
    <row r="41" spans="1:10" x14ac:dyDescent="0.2">
      <c r="A41" s="7">
        <f t="shared" si="0"/>
        <v>0</v>
      </c>
      <c r="B41" s="7">
        <f t="shared" si="1"/>
        <v>2024</v>
      </c>
      <c r="C41" s="7" t="str">
        <f>'Qtr 1 Oct-Dec'!$K$12</f>
        <v>EXPENDITURES - s. 318.18(13)(a)1, F.S.</v>
      </c>
      <c r="D41" s="7" t="str">
        <f>'Qtr 1 Oct-Dec'!$K$13</f>
        <v>Local Law Libraries</v>
      </c>
      <c r="E41" s="7">
        <f>'Qtr 1 Oct-Dec'!K18</f>
        <v>0</v>
      </c>
      <c r="F41" s="20">
        <f>'Qtr 1 Oct-Dec'!$Q$18</f>
        <v>0</v>
      </c>
      <c r="G41" s="20">
        <f>'Qtr 2 Jan-Mar'!$Q$18</f>
        <v>0</v>
      </c>
      <c r="H41" s="20">
        <f>'Qtr 3 Apr-Jun'!$Q$18</f>
        <v>0</v>
      </c>
      <c r="I41" s="20">
        <f>'Qtr 4 Jul-Sep'!$Q$18</f>
        <v>0</v>
      </c>
      <c r="J41" s="21"/>
    </row>
    <row r="42" spans="1:10" x14ac:dyDescent="0.2">
      <c r="A42" s="7">
        <f t="shared" si="0"/>
        <v>0</v>
      </c>
      <c r="B42" s="7">
        <f t="shared" si="1"/>
        <v>2024</v>
      </c>
      <c r="C42" s="7" t="str">
        <f>'Qtr 1 Oct-Dec'!$K$12</f>
        <v>EXPENDITURES - s. 318.18(13)(a)1, F.S.</v>
      </c>
      <c r="D42" s="7" t="str">
        <f>'Qtr 1 Oct-Dec'!$K$13</f>
        <v>Local Law Libraries</v>
      </c>
      <c r="E42" s="7">
        <f>'Qtr 1 Oct-Dec'!K19</f>
        <v>0</v>
      </c>
      <c r="F42" s="20">
        <f>'Qtr 1 Oct-Dec'!$Q$19</f>
        <v>0</v>
      </c>
      <c r="G42" s="20">
        <f>'Qtr 2 Jan-Mar'!$Q$19</f>
        <v>0</v>
      </c>
      <c r="H42" s="20">
        <f>'Qtr 3 Apr-Jun'!$Q$19</f>
        <v>0</v>
      </c>
      <c r="I42" s="20">
        <f>'Qtr 4 Jul-Sep'!$Q$19</f>
        <v>0</v>
      </c>
      <c r="J42" s="21"/>
    </row>
    <row r="43" spans="1:10" x14ac:dyDescent="0.2">
      <c r="A43" s="7">
        <f t="shared" si="0"/>
        <v>0</v>
      </c>
      <c r="B43" s="7">
        <f t="shared" si="1"/>
        <v>2024</v>
      </c>
      <c r="C43" s="7" t="str">
        <f>'Qtr 1 Oct-Dec'!$K$12</f>
        <v>EXPENDITURES - s. 318.18(13)(a)1, F.S.</v>
      </c>
      <c r="D43" s="7" t="str">
        <f>'Qtr 1 Oct-Dec'!$K$13</f>
        <v>Local Law Libraries</v>
      </c>
      <c r="E43" s="7">
        <f>'Qtr 1 Oct-Dec'!K20</f>
        <v>0</v>
      </c>
      <c r="F43" s="20">
        <f>'Qtr 1 Oct-Dec'!$Q$20</f>
        <v>0</v>
      </c>
      <c r="G43" s="20">
        <f>'Qtr 2 Jan-Mar'!$Q$20</f>
        <v>0</v>
      </c>
      <c r="H43" s="20">
        <f>'Qtr 3 Apr-Jun'!$Q$20</f>
        <v>0</v>
      </c>
      <c r="I43" s="20">
        <f>'Qtr 4 Jul-Sep'!$Q$20</f>
        <v>0</v>
      </c>
      <c r="J43" s="21"/>
    </row>
    <row r="44" spans="1:10" x14ac:dyDescent="0.2">
      <c r="A44" s="7">
        <f t="shared" si="0"/>
        <v>0</v>
      </c>
      <c r="B44" s="7">
        <f t="shared" si="1"/>
        <v>2024</v>
      </c>
      <c r="C44" s="7" t="str">
        <f>'Qtr 1 Oct-Dec'!$K$12</f>
        <v>EXPENDITURES - s. 318.18(13)(a)1, F.S.</v>
      </c>
      <c r="D44" s="7" t="str">
        <f>'Qtr 1 Oct-Dec'!$K$13</f>
        <v>Local Law Libraries</v>
      </c>
      <c r="E44" s="7">
        <f>'Qtr 1 Oct-Dec'!K21</f>
        <v>0</v>
      </c>
      <c r="F44" s="20">
        <f>'Qtr 1 Oct-Dec'!$Q$21</f>
        <v>0</v>
      </c>
      <c r="G44" s="20">
        <f>'Qtr 2 Jan-Mar'!$Q$21</f>
        <v>0</v>
      </c>
      <c r="H44" s="20">
        <f>'Qtr 3 Apr-Jun'!$Q$21</f>
        <v>0</v>
      </c>
      <c r="I44" s="20">
        <f>'Qtr 4 Jul-Sep'!$Q$21</f>
        <v>0</v>
      </c>
      <c r="J44" s="21"/>
    </row>
    <row r="45" spans="1:10" x14ac:dyDescent="0.2">
      <c r="A45" s="7">
        <f t="shared" si="0"/>
        <v>0</v>
      </c>
      <c r="B45" s="7">
        <f t="shared" si="1"/>
        <v>2024</v>
      </c>
      <c r="C45" s="7" t="str">
        <f>'Qtr 1 Oct-Dec'!$K$12</f>
        <v>EXPENDITURES - s. 318.18(13)(a)1, F.S.</v>
      </c>
      <c r="D45" s="7" t="str">
        <f>'Qtr 1 Oct-Dec'!$K$13</f>
        <v>Local Law Libraries</v>
      </c>
      <c r="E45" s="7">
        <f>'Qtr 1 Oct-Dec'!K22</f>
        <v>0</v>
      </c>
      <c r="F45" s="20">
        <f>'Qtr 1 Oct-Dec'!$Q$22</f>
        <v>0</v>
      </c>
      <c r="G45" s="20">
        <f>'Qtr 2 Jan-Mar'!$Q$22</f>
        <v>0</v>
      </c>
      <c r="H45" s="20">
        <f>'Qtr 3 Apr-Jun'!$Q$22</f>
        <v>0</v>
      </c>
      <c r="I45" s="20">
        <f>'Qtr 4 Jul-Sep'!$Q$22</f>
        <v>0</v>
      </c>
      <c r="J45" s="21"/>
    </row>
    <row r="46" spans="1:10" x14ac:dyDescent="0.2">
      <c r="A46" s="7">
        <f t="shared" si="0"/>
        <v>0</v>
      </c>
      <c r="B46" s="7">
        <f t="shared" si="1"/>
        <v>2024</v>
      </c>
      <c r="C46" s="7" t="str">
        <f>'Qtr 1 Oct-Dec'!$K$12</f>
        <v>EXPENDITURES - s. 318.18(13)(a)1, F.S.</v>
      </c>
      <c r="D46" s="7" t="str">
        <f>'Qtr 1 Oct-Dec'!$K$13</f>
        <v>Local Law Libraries</v>
      </c>
      <c r="E46" s="7">
        <f>'Qtr 1 Oct-Dec'!K23</f>
        <v>0</v>
      </c>
      <c r="F46" s="20">
        <f>'Qtr 1 Oct-Dec'!$Q$23</f>
        <v>0</v>
      </c>
      <c r="G46" s="20">
        <f>'Qtr 2 Jan-Mar'!$Q$23</f>
        <v>0</v>
      </c>
      <c r="H46" s="20">
        <f>'Qtr 3 Apr-Jun'!$Q$23</f>
        <v>0</v>
      </c>
      <c r="I46" s="20">
        <f>'Qtr 4 Jul-Sep'!$Q$23</f>
        <v>0</v>
      </c>
      <c r="J46" s="21"/>
    </row>
    <row r="47" spans="1:10" x14ac:dyDescent="0.2">
      <c r="A47" s="7">
        <f t="shared" si="0"/>
        <v>0</v>
      </c>
      <c r="B47" s="7">
        <f t="shared" si="1"/>
        <v>2024</v>
      </c>
      <c r="C47" s="7" t="str">
        <f>'Qtr 1 Oct-Dec'!$K$12</f>
        <v>EXPENDITURES - s. 318.18(13)(a)1, F.S.</v>
      </c>
      <c r="D47" s="7" t="str">
        <f>'Qtr 1 Oct-Dec'!$K$13</f>
        <v>Local Law Libraries</v>
      </c>
      <c r="E47" s="7">
        <f>'Qtr 1 Oct-Dec'!K24</f>
        <v>0</v>
      </c>
      <c r="F47" s="20">
        <f>'Qtr 1 Oct-Dec'!$Q$24</f>
        <v>0</v>
      </c>
      <c r="G47" s="20">
        <f>'Qtr 2 Jan-Mar'!$Q$24</f>
        <v>0</v>
      </c>
      <c r="H47" s="20">
        <f>'Qtr 3 Apr-Jun'!$Q$24</f>
        <v>0</v>
      </c>
      <c r="I47" s="20">
        <f>'Qtr 4 Jul-Sep'!$Q$24</f>
        <v>0</v>
      </c>
      <c r="J47" s="21"/>
    </row>
    <row r="48" spans="1:10" x14ac:dyDescent="0.2">
      <c r="A48" s="7">
        <f t="shared" si="0"/>
        <v>0</v>
      </c>
      <c r="B48" s="7">
        <f t="shared" si="1"/>
        <v>2024</v>
      </c>
      <c r="C48" s="7" t="str">
        <f>'Qtr 1 Oct-Dec'!$K$12</f>
        <v>EXPENDITURES - s. 318.18(13)(a)1, F.S.</v>
      </c>
      <c r="D48" s="7" t="str">
        <f>'Qtr 1 Oct-Dec'!$K$13</f>
        <v>Local Law Libraries</v>
      </c>
      <c r="E48" s="7">
        <f>'Qtr 1 Oct-Dec'!K25</f>
        <v>0</v>
      </c>
      <c r="F48" s="20">
        <f>'Qtr 1 Oct-Dec'!$Q$25</f>
        <v>0</v>
      </c>
      <c r="G48" s="20">
        <f>'Qtr 2 Jan-Mar'!$Q$25</f>
        <v>0</v>
      </c>
      <c r="H48" s="20">
        <f>'Qtr 3 Apr-Jun'!$Q$25</f>
        <v>0</v>
      </c>
      <c r="I48" s="20">
        <f>'Qtr 4 Jul-Sep'!$Q$25</f>
        <v>0</v>
      </c>
      <c r="J48" s="21"/>
    </row>
    <row r="49" spans="1:20" x14ac:dyDescent="0.2">
      <c r="A49" s="7">
        <f t="shared" si="0"/>
        <v>0</v>
      </c>
      <c r="B49" s="7">
        <f t="shared" si="1"/>
        <v>2024</v>
      </c>
      <c r="C49" s="7" t="str">
        <f>'Qtr 1 Oct-Dec'!$K$12</f>
        <v>EXPENDITURES - s. 318.18(13)(a)1, F.S.</v>
      </c>
      <c r="D49" s="7" t="str">
        <f>'Qtr 1 Oct-Dec'!$K$13</f>
        <v>Local Law Libraries</v>
      </c>
      <c r="E49" s="7">
        <f>'Qtr 1 Oct-Dec'!K26</f>
        <v>0</v>
      </c>
      <c r="F49" s="20">
        <f>'Qtr 1 Oct-Dec'!$Q$26</f>
        <v>0</v>
      </c>
      <c r="G49" s="20">
        <f>'Qtr 2 Jan-Mar'!$Q$26</f>
        <v>0</v>
      </c>
      <c r="H49" s="20">
        <f>'Qtr 3 Apr-Jun'!$Q$26</f>
        <v>0</v>
      </c>
      <c r="I49" s="20">
        <f>'Qtr 4 Jul-Sep'!$Q$26</f>
        <v>0</v>
      </c>
      <c r="J49" s="21"/>
    </row>
    <row r="50" spans="1:20" x14ac:dyDescent="0.2">
      <c r="A50" s="7">
        <f t="shared" si="0"/>
        <v>0</v>
      </c>
      <c r="B50" s="7">
        <f t="shared" si="1"/>
        <v>2024</v>
      </c>
      <c r="C50" s="7" t="str">
        <f>'Qtr 1 Oct-Dec'!$K$12</f>
        <v>EXPENDITURES - s. 318.18(13)(a)1, F.S.</v>
      </c>
      <c r="D50" s="7" t="str">
        <f>'Qtr 1 Oct-Dec'!$K$13</f>
        <v>Local Law Libraries</v>
      </c>
      <c r="E50" s="7">
        <f>'Qtr 1 Oct-Dec'!K27</f>
        <v>0</v>
      </c>
      <c r="F50" s="20">
        <f>'Qtr 1 Oct-Dec'!$Q$27</f>
        <v>0</v>
      </c>
      <c r="G50" s="20">
        <f>'Qtr 2 Jan-Mar'!$Q$27</f>
        <v>0</v>
      </c>
      <c r="H50" s="20">
        <f>'Qtr 3 Apr-Jun'!$Q$27</f>
        <v>0</v>
      </c>
      <c r="I50" s="20">
        <f>'Qtr 4 Jul-Sep'!$Q$27</f>
        <v>0</v>
      </c>
      <c r="J50" s="21"/>
    </row>
    <row r="51" spans="1:20" x14ac:dyDescent="0.2">
      <c r="A51" s="7">
        <f t="shared" si="0"/>
        <v>0</v>
      </c>
      <c r="B51" s="7">
        <f t="shared" si="1"/>
        <v>2024</v>
      </c>
      <c r="C51" s="7" t="str">
        <f>'Qtr 1 Oct-Dec'!$K$12</f>
        <v>EXPENDITURES - s. 318.18(13)(a)1, F.S.</v>
      </c>
      <c r="D51" s="7" t="str">
        <f>'Qtr 1 Oct-Dec'!$K$13</f>
        <v>Local Law Libraries</v>
      </c>
      <c r="E51" s="7">
        <f>'Qtr 1 Oct-Dec'!K28</f>
        <v>0</v>
      </c>
      <c r="F51" s="20">
        <f>'Qtr 1 Oct-Dec'!$Q$28</f>
        <v>0</v>
      </c>
      <c r="G51" s="20">
        <f>'Qtr 2 Jan-Mar'!$Q$28</f>
        <v>0</v>
      </c>
      <c r="H51" s="20">
        <f>'Qtr 3 Apr-Jun'!$Q$28</f>
        <v>0</v>
      </c>
      <c r="I51" s="20">
        <f>'Qtr 4 Jul-Sep'!$Q$28</f>
        <v>0</v>
      </c>
      <c r="J51" s="21"/>
    </row>
    <row r="52" spans="1:20" x14ac:dyDescent="0.2">
      <c r="A52" s="7">
        <f t="shared" si="0"/>
        <v>0</v>
      </c>
      <c r="B52" s="7">
        <f t="shared" si="1"/>
        <v>2024</v>
      </c>
      <c r="C52" s="7" t="str">
        <f>'Qtr 1 Oct-Dec'!$K$12</f>
        <v>EXPENDITURES - s. 318.18(13)(a)1, F.S.</v>
      </c>
      <c r="D52" s="7" t="str">
        <f>'Qtr 1 Oct-Dec'!$K$13</f>
        <v>Local Law Libraries</v>
      </c>
      <c r="E52" s="7">
        <f>'Qtr 1 Oct-Dec'!K29</f>
        <v>0</v>
      </c>
      <c r="F52" s="20">
        <f>'Qtr 1 Oct-Dec'!$Q$29</f>
        <v>0</v>
      </c>
      <c r="G52" s="20">
        <f>'Qtr 2 Jan-Mar'!$Q$29</f>
        <v>0</v>
      </c>
      <c r="H52" s="20">
        <f>'Qtr 3 Apr-Jun'!$Q$29</f>
        <v>0</v>
      </c>
      <c r="I52" s="20">
        <f>'Qtr 4 Jul-Sep'!$Q$29</f>
        <v>0</v>
      </c>
      <c r="J52" s="21"/>
    </row>
    <row r="53" spans="1:20" x14ac:dyDescent="0.2">
      <c r="A53" s="7">
        <f t="shared" si="0"/>
        <v>0</v>
      </c>
      <c r="B53" s="7">
        <f t="shared" si="1"/>
        <v>2024</v>
      </c>
      <c r="C53" s="7" t="str">
        <f>'Qtr 1 Oct-Dec'!$K$12</f>
        <v>EXPENDITURES - s. 318.18(13)(a)1, F.S.</v>
      </c>
      <c r="D53" s="7" t="str">
        <f>'Qtr 1 Oct-Dec'!$K$13</f>
        <v>Local Law Libraries</v>
      </c>
      <c r="E53" s="7" t="str">
        <f>'Qtr 1 Oct-Dec'!$N$30</f>
        <v>TOTAL (Max 25%)</v>
      </c>
      <c r="F53" s="20">
        <f>'Qtr 1 Oct-Dec'!$Q$30</f>
        <v>0</v>
      </c>
      <c r="G53" s="20">
        <f>'Qtr 2 Jan-Mar'!$Q$30</f>
        <v>0</v>
      </c>
      <c r="H53" s="20">
        <f>'Qtr 3 Apr-Jun'!$Q$30</f>
        <v>0</v>
      </c>
      <c r="I53" s="20">
        <f>'Qtr 4 Jul-Sep'!$Q$30</f>
        <v>0</v>
      </c>
      <c r="J53" s="21"/>
    </row>
    <row r="54" spans="1:20" x14ac:dyDescent="0.2">
      <c r="A54" s="7">
        <f t="shared" si="0"/>
        <v>0</v>
      </c>
      <c r="B54" s="7">
        <f t="shared" si="1"/>
        <v>2024</v>
      </c>
      <c r="C54" s="7" t="str">
        <f>'Qtr 1 Oct-Dec'!$K$12</f>
        <v>EXPENDITURES - s. 318.18(13)(a)1, F.S.</v>
      </c>
      <c r="D54" s="7" t="str">
        <f>RIGHT('Qtr 1 Oct-Dec'!$A$32,24)</f>
        <v xml:space="preserve"> s. 318.18(13)(a)1, F.S.</v>
      </c>
      <c r="E54" s="7" t="s">
        <v>130</v>
      </c>
      <c r="F54" s="20">
        <f>'Qtr 1 Oct-Dec'!$G$32</f>
        <v>0</v>
      </c>
      <c r="G54" s="20">
        <f>'Qtr 2 Jan-Mar'!$I$32</f>
        <v>0</v>
      </c>
      <c r="H54" s="20">
        <f>'Qtr 3 Apr-Jun'!$I$32</f>
        <v>0</v>
      </c>
      <c r="I54" s="20">
        <f>'Qtr 4 Jul-Sep'!$I$32</f>
        <v>0</v>
      </c>
      <c r="J54" s="21"/>
    </row>
    <row r="55" spans="1:20" ht="25.5" x14ac:dyDescent="0.2">
      <c r="A55" s="6" t="str">
        <f>$A$20</f>
        <v>OrganizationID</v>
      </c>
      <c r="B55" s="6" t="str">
        <f>$B$20</f>
        <v>FiscalYearID</v>
      </c>
      <c r="C55" s="6" t="str">
        <f>$C$20</f>
        <v>Rev/Exp</v>
      </c>
      <c r="D55" s="6" t="str">
        <f>$D$20</f>
        <v>Category</v>
      </c>
      <c r="E55" s="6" t="str">
        <f>$E$20</f>
        <v>Description</v>
      </c>
      <c r="F55" s="6" t="str">
        <f>$F$20</f>
        <v>Period1-Amount</v>
      </c>
      <c r="G55" s="6" t="str">
        <f>$G$20</f>
        <v>Period2-Amount</v>
      </c>
      <c r="H55" s="6" t="str">
        <f>$H$20</f>
        <v>Period3-Amount</v>
      </c>
      <c r="I55" s="6" t="str">
        <f>$I$20</f>
        <v>Period4-Amount</v>
      </c>
      <c r="J55" s="6">
        <f>$J$20</f>
        <v>0</v>
      </c>
      <c r="K55" s="6">
        <f>$K$20</f>
        <v>0</v>
      </c>
      <c r="L55" s="6">
        <f>$L$20</f>
        <v>0</v>
      </c>
      <c r="M55" s="6">
        <f>$M$20</f>
        <v>0</v>
      </c>
      <c r="N55" s="6">
        <f>$N$20</f>
        <v>0</v>
      </c>
      <c r="O55" s="6">
        <f>$O$20</f>
        <v>0</v>
      </c>
      <c r="P55" s="6">
        <f>$P$20</f>
        <v>0</v>
      </c>
      <c r="Q55" s="6">
        <f>$Q$20</f>
        <v>0</v>
      </c>
      <c r="R55" s="6">
        <f>$R$20</f>
        <v>0</v>
      </c>
      <c r="S55" s="6">
        <f>$S$20</f>
        <v>0</v>
      </c>
      <c r="T55" s="6">
        <f>$T$20</f>
        <v>0</v>
      </c>
    </row>
    <row r="56" spans="1:20" x14ac:dyDescent="0.2">
      <c r="A56" s="7">
        <f t="shared" si="0"/>
        <v>0</v>
      </c>
      <c r="B56" s="7">
        <f t="shared" si="1"/>
        <v>2024</v>
      </c>
      <c r="C56" s="7" t="str">
        <f>'Qtr 1 Oct-Dec'!$A$34</f>
        <v>REVENUE - s. 318.18(13)(a)2, F.S.</v>
      </c>
      <c r="D56" s="7" t="str">
        <f>'Qtr 1 Oct-Dec'!$A$35</f>
        <v>Total Revenue Collected</v>
      </c>
      <c r="E56" s="7" t="s">
        <v>130</v>
      </c>
      <c r="F56" s="20">
        <f>'Qtr 1 Oct-Dec'!$D$35</f>
        <v>0</v>
      </c>
      <c r="G56" s="20">
        <f>'Qtr 2 Jan-Mar'!$E$37</f>
        <v>0</v>
      </c>
      <c r="H56" s="20">
        <f>'Qtr 3 Apr-Jun'!$E$37</f>
        <v>0</v>
      </c>
      <c r="I56" s="20">
        <f>'Qtr 4 Jul-Sep'!$E$37</f>
        <v>0</v>
      </c>
      <c r="J56" s="21"/>
    </row>
    <row r="57" spans="1:20" x14ac:dyDescent="0.2">
      <c r="A57" s="7">
        <f t="shared" si="0"/>
        <v>0</v>
      </c>
      <c r="B57" s="7">
        <f t="shared" si="1"/>
        <v>2024</v>
      </c>
      <c r="C57" s="7" t="str">
        <f>'Qtr 1 Oct-Dec'!$A$37</f>
        <v>EXPENDITURES - s. 318.18(13)(a)2, F.S.</v>
      </c>
      <c r="D57" s="7" t="str">
        <f>LEFT('Qtr 1 Oct-Dec'!$F$39,9)&amp;""&amp;RIGHT('Qtr 1 Oct-Dec'!$A$38,9)</f>
        <v>Principal on Bonds</v>
      </c>
      <c r="E57" s="22">
        <f>'Qtr 1 Oct-Dec'!$A$40</f>
        <v>0</v>
      </c>
      <c r="F57" s="23">
        <f>'Qtr 1 Oct-Dec'!$F$40</f>
        <v>0</v>
      </c>
      <c r="G57" s="23">
        <f>'Qtr 2 Jan-Mar'!$F$42</f>
        <v>0</v>
      </c>
      <c r="H57" s="23">
        <f>'Qtr 3 Apr-Jun'!$F$42</f>
        <v>0</v>
      </c>
      <c r="I57" s="23">
        <f>'Qtr 4 Jul-Sep'!$F$42</f>
        <v>0</v>
      </c>
      <c r="J57" s="21"/>
    </row>
    <row r="58" spans="1:20" x14ac:dyDescent="0.2">
      <c r="A58" s="7">
        <f t="shared" si="0"/>
        <v>0</v>
      </c>
      <c r="B58" s="7">
        <f t="shared" si="1"/>
        <v>2024</v>
      </c>
      <c r="C58" s="7" t="str">
        <f>'Qtr 1 Oct-Dec'!$A$37</f>
        <v>EXPENDITURES - s. 318.18(13)(a)2, F.S.</v>
      </c>
      <c r="D58" s="7" t="str">
        <f>LEFT('Qtr 1 Oct-Dec'!$F$39,9)&amp;""&amp;RIGHT('Qtr 1 Oct-Dec'!$A$38,9)</f>
        <v>Principal on Bonds</v>
      </c>
      <c r="E58" s="22">
        <f>'Qtr 1 Oct-Dec'!$A$41</f>
        <v>0</v>
      </c>
      <c r="F58" s="23">
        <f>'Qtr 1 Oct-Dec'!$F$41</f>
        <v>0</v>
      </c>
      <c r="G58" s="23">
        <f>'Qtr 2 Jan-Mar'!$F$43</f>
        <v>0</v>
      </c>
      <c r="H58" s="23">
        <f>'Qtr 3 Apr-Jun'!$F$43</f>
        <v>0</v>
      </c>
      <c r="I58" s="23">
        <f>'Qtr 4 Jul-Sep'!$F$43</f>
        <v>0</v>
      </c>
      <c r="J58" s="21"/>
    </row>
    <row r="59" spans="1:20" x14ac:dyDescent="0.2">
      <c r="A59" s="7">
        <f t="shared" si="0"/>
        <v>0</v>
      </c>
      <c r="B59" s="7">
        <f t="shared" si="1"/>
        <v>2024</v>
      </c>
      <c r="C59" s="7" t="str">
        <f>'Qtr 1 Oct-Dec'!$A$37</f>
        <v>EXPENDITURES - s. 318.18(13)(a)2, F.S.</v>
      </c>
      <c r="D59" s="7" t="str">
        <f>LEFT('Qtr 1 Oct-Dec'!$F$39,9)&amp;""&amp;RIGHT('Qtr 1 Oct-Dec'!$A$38,9)</f>
        <v>Principal on Bonds</v>
      </c>
      <c r="E59" s="22">
        <f>'Qtr 1 Oct-Dec'!$A$42</f>
        <v>0</v>
      </c>
      <c r="F59" s="23">
        <f>'Qtr 1 Oct-Dec'!$F$42</f>
        <v>0</v>
      </c>
      <c r="G59" s="23">
        <f>'Qtr 2 Jan-Mar'!$F$44</f>
        <v>0</v>
      </c>
      <c r="H59" s="23">
        <f>'Qtr 3 Apr-Jun'!$F$44</f>
        <v>0</v>
      </c>
      <c r="I59" s="23">
        <f>'Qtr 4 Jul-Sep'!$F$44</f>
        <v>0</v>
      </c>
      <c r="J59" s="21"/>
    </row>
    <row r="60" spans="1:20" x14ac:dyDescent="0.2">
      <c r="A60" s="7">
        <f t="shared" si="0"/>
        <v>0</v>
      </c>
      <c r="B60" s="7">
        <f t="shared" si="1"/>
        <v>2024</v>
      </c>
      <c r="C60" s="7" t="str">
        <f>'Qtr 1 Oct-Dec'!$A$37</f>
        <v>EXPENDITURES - s. 318.18(13)(a)2, F.S.</v>
      </c>
      <c r="D60" s="7" t="str">
        <f>LEFT('Qtr 1 Oct-Dec'!$F$39,9)&amp;""&amp;RIGHT('Qtr 1 Oct-Dec'!$A$38,9)</f>
        <v>Principal on Bonds</v>
      </c>
      <c r="E60" s="22">
        <f>'Qtr 1 Oct-Dec'!$A$43</f>
        <v>0</v>
      </c>
      <c r="F60" s="23">
        <f>'Qtr 1 Oct-Dec'!$F$43</f>
        <v>0</v>
      </c>
      <c r="G60" s="23">
        <f>'Qtr 2 Jan-Mar'!$F$45</f>
        <v>0</v>
      </c>
      <c r="H60" s="23">
        <f>'Qtr 3 Apr-Jun'!$F$45</f>
        <v>0</v>
      </c>
      <c r="I60" s="23">
        <f>'Qtr 4 Jul-Sep'!$F$45</f>
        <v>0</v>
      </c>
      <c r="J60" s="21"/>
    </row>
    <row r="61" spans="1:20" x14ac:dyDescent="0.2">
      <c r="A61" s="7">
        <f t="shared" si="0"/>
        <v>0</v>
      </c>
      <c r="B61" s="7">
        <f t="shared" si="1"/>
        <v>2024</v>
      </c>
      <c r="C61" s="7" t="str">
        <f>'Qtr 1 Oct-Dec'!$A$37</f>
        <v>EXPENDITURES - s. 318.18(13)(a)2, F.S.</v>
      </c>
      <c r="D61" s="7" t="str">
        <f>LEFT('Qtr 1 Oct-Dec'!$F$39,9)&amp;""&amp;RIGHT('Qtr 1 Oct-Dec'!$A$38,9)</f>
        <v>Principal on Bonds</v>
      </c>
      <c r="E61" s="22">
        <f>'Qtr 1 Oct-Dec'!$A$44</f>
        <v>0</v>
      </c>
      <c r="F61" s="23">
        <f>'Qtr 1 Oct-Dec'!$F$44</f>
        <v>0</v>
      </c>
      <c r="G61" s="23">
        <f>'Qtr 2 Jan-Mar'!$F$46</f>
        <v>0</v>
      </c>
      <c r="H61" s="23">
        <f>'Qtr 3 Apr-Jun'!$F$46</f>
        <v>0</v>
      </c>
      <c r="I61" s="23">
        <f>'Qtr 4 Jul-Sep'!$F$46</f>
        <v>0</v>
      </c>
      <c r="J61" s="21"/>
    </row>
    <row r="62" spans="1:20" x14ac:dyDescent="0.2">
      <c r="A62" s="7">
        <f t="shared" si="0"/>
        <v>0</v>
      </c>
      <c r="B62" s="7">
        <f t="shared" si="1"/>
        <v>2024</v>
      </c>
      <c r="C62" s="7" t="str">
        <f>'Qtr 1 Oct-Dec'!$A$37</f>
        <v>EXPENDITURES - s. 318.18(13)(a)2, F.S.</v>
      </c>
      <c r="D62" s="7" t="str">
        <f>LEFT('Qtr 1 Oct-Dec'!$F$39,9)&amp;""&amp;RIGHT('Qtr 1 Oct-Dec'!$A$38,9)</f>
        <v>Principal on Bonds</v>
      </c>
      <c r="E62" s="7" t="str">
        <f>'Qtr 1 Oct-Dec'!$D$45</f>
        <v>TOTAL</v>
      </c>
      <c r="F62" s="23">
        <f>'Qtr 1 Oct-Dec'!$F$45</f>
        <v>0</v>
      </c>
      <c r="G62" s="23">
        <f>'Qtr 2 Jan-Mar'!$F$47</f>
        <v>0</v>
      </c>
      <c r="H62" s="23">
        <f>'Qtr 3 Apr-Jun'!$F$47</f>
        <v>0</v>
      </c>
      <c r="I62" s="23">
        <f>'Qtr 4 Jul-Sep'!$F$47</f>
        <v>0</v>
      </c>
      <c r="J62" s="21"/>
    </row>
    <row r="63" spans="1:20" x14ac:dyDescent="0.2">
      <c r="A63" s="7">
        <f t="shared" si="0"/>
        <v>0</v>
      </c>
      <c r="B63" s="7">
        <f t="shared" si="1"/>
        <v>2024</v>
      </c>
      <c r="C63" s="7" t="str">
        <f>'Qtr 1 Oct-Dec'!$A$37</f>
        <v>EXPENDITURES - s. 318.18(13)(a)2, F.S.</v>
      </c>
      <c r="D63" s="7" t="str">
        <f>RIGHT('Qtr 1 Oct-Dec'!$A$38,17)</f>
        <v>Interest on Bonds</v>
      </c>
      <c r="E63" s="22">
        <f>'Qtr 1 Oct-Dec'!$A$40</f>
        <v>0</v>
      </c>
      <c r="F63" s="23">
        <f>'Qtr 1 Oct-Dec'!$H$40</f>
        <v>0</v>
      </c>
      <c r="G63" s="23">
        <f>'Qtr 2 Jan-Mar'!$H$42</f>
        <v>0</v>
      </c>
      <c r="H63" s="23">
        <f>'Qtr 3 Apr-Jun'!$H$42</f>
        <v>0</v>
      </c>
      <c r="I63" s="23">
        <f>'Qtr 4 Jul-Sep'!$H$42</f>
        <v>0</v>
      </c>
      <c r="J63" s="21"/>
    </row>
    <row r="64" spans="1:20" x14ac:dyDescent="0.2">
      <c r="A64" s="7">
        <f t="shared" si="0"/>
        <v>0</v>
      </c>
      <c r="B64" s="7">
        <f t="shared" si="1"/>
        <v>2024</v>
      </c>
      <c r="C64" s="7" t="str">
        <f>'Qtr 1 Oct-Dec'!$A$37</f>
        <v>EXPENDITURES - s. 318.18(13)(a)2, F.S.</v>
      </c>
      <c r="D64" s="7" t="str">
        <f>RIGHT('Qtr 1 Oct-Dec'!$A$38,17)</f>
        <v>Interest on Bonds</v>
      </c>
      <c r="E64" s="22">
        <f>'Qtr 1 Oct-Dec'!$A$41</f>
        <v>0</v>
      </c>
      <c r="F64" s="23">
        <f>'Qtr 1 Oct-Dec'!$H$41</f>
        <v>0</v>
      </c>
      <c r="G64" s="23">
        <f>'Qtr 2 Jan-Mar'!$H$43</f>
        <v>0</v>
      </c>
      <c r="H64" s="23">
        <f>'Qtr 3 Apr-Jun'!$H$43</f>
        <v>0</v>
      </c>
      <c r="I64" s="23">
        <f>'Qtr 4 Jul-Sep'!$H$43</f>
        <v>0</v>
      </c>
      <c r="J64" s="21"/>
    </row>
    <row r="65" spans="1:20" x14ac:dyDescent="0.2">
      <c r="A65" s="7">
        <f t="shared" si="0"/>
        <v>0</v>
      </c>
      <c r="B65" s="7">
        <f t="shared" si="1"/>
        <v>2024</v>
      </c>
      <c r="C65" s="7" t="str">
        <f>'Qtr 1 Oct-Dec'!$A$37</f>
        <v>EXPENDITURES - s. 318.18(13)(a)2, F.S.</v>
      </c>
      <c r="D65" s="7" t="str">
        <f>RIGHT('Qtr 1 Oct-Dec'!$A$38,17)</f>
        <v>Interest on Bonds</v>
      </c>
      <c r="E65" s="22">
        <f>'Qtr 1 Oct-Dec'!$A$42</f>
        <v>0</v>
      </c>
      <c r="F65" s="23">
        <f>'Qtr 1 Oct-Dec'!$H$42</f>
        <v>0</v>
      </c>
      <c r="G65" s="23">
        <f>'Qtr 2 Jan-Mar'!$H$44</f>
        <v>0</v>
      </c>
      <c r="H65" s="23">
        <f>'Qtr 3 Apr-Jun'!$H$44</f>
        <v>0</v>
      </c>
      <c r="I65" s="23">
        <f>'Qtr 4 Jul-Sep'!$H$44</f>
        <v>0</v>
      </c>
      <c r="J65" s="21"/>
    </row>
    <row r="66" spans="1:20" x14ac:dyDescent="0.2">
      <c r="A66" s="7">
        <f t="shared" si="0"/>
        <v>0</v>
      </c>
      <c r="B66" s="7">
        <f t="shared" si="1"/>
        <v>2024</v>
      </c>
      <c r="C66" s="7" t="str">
        <f>'Qtr 1 Oct-Dec'!$A$37</f>
        <v>EXPENDITURES - s. 318.18(13)(a)2, F.S.</v>
      </c>
      <c r="D66" s="7" t="str">
        <f>RIGHT('Qtr 1 Oct-Dec'!$A$38,17)</f>
        <v>Interest on Bonds</v>
      </c>
      <c r="E66" s="22">
        <f>'Qtr 1 Oct-Dec'!$A$43</f>
        <v>0</v>
      </c>
      <c r="F66" s="23">
        <f>'Qtr 1 Oct-Dec'!$H$43</f>
        <v>0</v>
      </c>
      <c r="G66" s="23">
        <f>'Qtr 2 Jan-Mar'!$H$45</f>
        <v>0</v>
      </c>
      <c r="H66" s="23">
        <f>'Qtr 3 Apr-Jun'!$H$45</f>
        <v>0</v>
      </c>
      <c r="I66" s="23">
        <f>'Qtr 4 Jul-Sep'!$H$45</f>
        <v>0</v>
      </c>
      <c r="J66" s="21"/>
    </row>
    <row r="67" spans="1:20" x14ac:dyDescent="0.2">
      <c r="A67" s="7">
        <f t="shared" si="0"/>
        <v>0</v>
      </c>
      <c r="B67" s="7">
        <f t="shared" si="1"/>
        <v>2024</v>
      </c>
      <c r="C67" s="7" t="str">
        <f>'Qtr 1 Oct-Dec'!$A$37</f>
        <v>EXPENDITURES - s. 318.18(13)(a)2, F.S.</v>
      </c>
      <c r="D67" s="7" t="str">
        <f>RIGHT('Qtr 1 Oct-Dec'!$A$38,17)</f>
        <v>Interest on Bonds</v>
      </c>
      <c r="E67" s="22">
        <f>'Qtr 1 Oct-Dec'!$A$44</f>
        <v>0</v>
      </c>
      <c r="F67" s="23">
        <f>'Qtr 1 Oct-Dec'!$H$44</f>
        <v>0</v>
      </c>
      <c r="G67" s="23">
        <f>'Qtr 2 Jan-Mar'!$H$46</f>
        <v>0</v>
      </c>
      <c r="H67" s="23">
        <f>'Qtr 3 Apr-Jun'!$H$46</f>
        <v>0</v>
      </c>
      <c r="I67" s="23">
        <f>'Qtr 4 Jul-Sep'!$H$46</f>
        <v>0</v>
      </c>
      <c r="J67" s="21"/>
    </row>
    <row r="68" spans="1:20" x14ac:dyDescent="0.2">
      <c r="A68" s="7">
        <f t="shared" si="0"/>
        <v>0</v>
      </c>
      <c r="B68" s="7">
        <f t="shared" si="1"/>
        <v>2024</v>
      </c>
      <c r="C68" s="7" t="str">
        <f>'Qtr 1 Oct-Dec'!$A$37</f>
        <v>EXPENDITURES - s. 318.18(13)(a)2, F.S.</v>
      </c>
      <c r="D68" s="7" t="str">
        <f>RIGHT('Qtr 1 Oct-Dec'!$A$38,17)</f>
        <v>Interest on Bonds</v>
      </c>
      <c r="E68" s="7" t="str">
        <f>'Qtr 1 Oct-Dec'!$D$45</f>
        <v>TOTAL</v>
      </c>
      <c r="F68" s="23">
        <f>'Qtr 1 Oct-Dec'!$H$45</f>
        <v>0</v>
      </c>
      <c r="G68" s="23">
        <f>'Qtr 2 Jan-Mar'!$H$47</f>
        <v>0</v>
      </c>
      <c r="H68" s="23">
        <f>'Qtr 3 Apr-Jun'!$H$47</f>
        <v>0</v>
      </c>
      <c r="I68" s="23">
        <f>'Qtr 4 Jul-Sep'!$H$47</f>
        <v>0</v>
      </c>
      <c r="J68" s="21"/>
    </row>
    <row r="69" spans="1:20" x14ac:dyDescent="0.2">
      <c r="A69" s="7">
        <f t="shared" si="0"/>
        <v>0</v>
      </c>
      <c r="B69" s="7">
        <f t="shared" si="1"/>
        <v>2024</v>
      </c>
      <c r="C69" s="7" t="str">
        <f>'Qtr 1 Oct-Dec'!$K$37</f>
        <v>EXPENDITURES - s. 318.18(13)(a)2, F.S.</v>
      </c>
      <c r="D69" s="7" t="str">
        <f>'Qtr 1 Oct-Dec'!$K$38</f>
        <v>Surplus Revenues</v>
      </c>
      <c r="E69" s="22">
        <f>'Qtr 1 Oct-Dec'!$K$40</f>
        <v>0</v>
      </c>
      <c r="F69" s="20">
        <f>'Qtr 1 Oct-Dec'!$Q$40</f>
        <v>0</v>
      </c>
      <c r="G69" s="20">
        <f>'Qtr 2 Jan-Mar'!$Q$42</f>
        <v>0</v>
      </c>
      <c r="H69" s="20">
        <f>'Qtr 3 Apr-Jun'!$Q$42</f>
        <v>0</v>
      </c>
      <c r="I69" s="20">
        <f>'Qtr 4 Jul-Sep'!$Q$42</f>
        <v>0</v>
      </c>
      <c r="J69" s="21"/>
    </row>
    <row r="70" spans="1:20" x14ac:dyDescent="0.2">
      <c r="A70" s="7">
        <f t="shared" si="0"/>
        <v>0</v>
      </c>
      <c r="B70" s="7">
        <f t="shared" si="1"/>
        <v>2024</v>
      </c>
      <c r="C70" s="7" t="str">
        <f>'Qtr 1 Oct-Dec'!$K$37</f>
        <v>EXPENDITURES - s. 318.18(13)(a)2, F.S.</v>
      </c>
      <c r="D70" s="7" t="str">
        <f>'Qtr 1 Oct-Dec'!$K$38</f>
        <v>Surplus Revenues</v>
      </c>
      <c r="E70" s="22">
        <f>'Qtr 1 Oct-Dec'!$K$41</f>
        <v>0</v>
      </c>
      <c r="F70" s="20">
        <f>'Qtr 1 Oct-Dec'!$Q$41</f>
        <v>0</v>
      </c>
      <c r="G70" s="20">
        <f>'Qtr 2 Jan-Mar'!$Q$43</f>
        <v>0</v>
      </c>
      <c r="H70" s="20">
        <f>'Qtr 3 Apr-Jun'!$Q$43</f>
        <v>0</v>
      </c>
      <c r="I70" s="20">
        <f>'Qtr 4 Jul-Sep'!$Q$43</f>
        <v>0</v>
      </c>
      <c r="J70" s="21"/>
    </row>
    <row r="71" spans="1:20" x14ac:dyDescent="0.2">
      <c r="A71" s="7">
        <f t="shared" si="0"/>
        <v>0</v>
      </c>
      <c r="B71" s="7">
        <f t="shared" si="1"/>
        <v>2024</v>
      </c>
      <c r="C71" s="7" t="str">
        <f>'Qtr 1 Oct-Dec'!$K$37</f>
        <v>EXPENDITURES - s. 318.18(13)(a)2, F.S.</v>
      </c>
      <c r="D71" s="7" t="str">
        <f>'Qtr 1 Oct-Dec'!$K$38</f>
        <v>Surplus Revenues</v>
      </c>
      <c r="E71" s="22">
        <f>'Qtr 1 Oct-Dec'!$K$42</f>
        <v>0</v>
      </c>
      <c r="F71" s="20">
        <f>'Qtr 1 Oct-Dec'!$Q$42</f>
        <v>0</v>
      </c>
      <c r="G71" s="20">
        <f>'Qtr 2 Jan-Mar'!$Q$44</f>
        <v>0</v>
      </c>
      <c r="H71" s="20">
        <f>'Qtr 3 Apr-Jun'!$Q$44</f>
        <v>0</v>
      </c>
      <c r="I71" s="20">
        <f>'Qtr 4 Jul-Sep'!$Q$44</f>
        <v>0</v>
      </c>
      <c r="J71" s="21"/>
    </row>
    <row r="72" spans="1:20" x14ac:dyDescent="0.2">
      <c r="A72" s="7">
        <f t="shared" si="0"/>
        <v>0</v>
      </c>
      <c r="B72" s="7">
        <f t="shared" si="1"/>
        <v>2024</v>
      </c>
      <c r="C72" s="7" t="str">
        <f>'Qtr 1 Oct-Dec'!$K$37</f>
        <v>EXPENDITURES - s. 318.18(13)(a)2, F.S.</v>
      </c>
      <c r="D72" s="7" t="str">
        <f>'Qtr 1 Oct-Dec'!$K$38</f>
        <v>Surplus Revenues</v>
      </c>
      <c r="E72" s="22">
        <f>'Qtr 1 Oct-Dec'!$K$43</f>
        <v>0</v>
      </c>
      <c r="F72" s="20">
        <f>'Qtr 1 Oct-Dec'!$Q$43</f>
        <v>0</v>
      </c>
      <c r="G72" s="20">
        <f>'Qtr 2 Jan-Mar'!$Q$45</f>
        <v>0</v>
      </c>
      <c r="H72" s="20">
        <f>'Qtr 3 Apr-Jun'!$Q$45</f>
        <v>0</v>
      </c>
      <c r="I72" s="20">
        <f>'Qtr 4 Jul-Sep'!$Q$45</f>
        <v>0</v>
      </c>
      <c r="J72" s="21"/>
    </row>
    <row r="73" spans="1:20" x14ac:dyDescent="0.2">
      <c r="A73" s="7">
        <f t="shared" si="0"/>
        <v>0</v>
      </c>
      <c r="B73" s="7">
        <f t="shared" si="1"/>
        <v>2024</v>
      </c>
      <c r="C73" s="7" t="str">
        <f>'Qtr 1 Oct-Dec'!$K$37</f>
        <v>EXPENDITURES - s. 318.18(13)(a)2, F.S.</v>
      </c>
      <c r="D73" s="7" t="str">
        <f>'Qtr 1 Oct-Dec'!$K$38</f>
        <v>Surplus Revenues</v>
      </c>
      <c r="E73" s="22">
        <f>'Qtr 1 Oct-Dec'!$K$44</f>
        <v>0</v>
      </c>
      <c r="F73" s="20">
        <f>'Qtr 1 Oct-Dec'!$Q$44</f>
        <v>0</v>
      </c>
      <c r="G73" s="20">
        <f>'Qtr 2 Jan-Mar'!$Q$46</f>
        <v>0</v>
      </c>
      <c r="H73" s="20">
        <f>'Qtr 3 Apr-Jun'!$Q$46</f>
        <v>0</v>
      </c>
      <c r="I73" s="20">
        <f>'Qtr 4 Jul-Sep'!$Q$46</f>
        <v>0</v>
      </c>
      <c r="J73" s="21"/>
    </row>
    <row r="74" spans="1:20" x14ac:dyDescent="0.2">
      <c r="A74" s="7">
        <f t="shared" si="0"/>
        <v>0</v>
      </c>
      <c r="B74" s="7">
        <f t="shared" si="1"/>
        <v>2024</v>
      </c>
      <c r="C74" s="7" t="str">
        <f>'Qtr 1 Oct-Dec'!$K$37</f>
        <v>EXPENDITURES - s. 318.18(13)(a)2, F.S.</v>
      </c>
      <c r="D74" s="7" t="str">
        <f>'Qtr 1 Oct-Dec'!$K$38</f>
        <v>Surplus Revenues</v>
      </c>
      <c r="E74" s="7" t="str">
        <f>'Qtr 1 Oct-Dec'!$N$45</f>
        <v>TOTAL</v>
      </c>
      <c r="F74" s="23">
        <f>'Qtr 1 Oct-Dec'!$Q$45</f>
        <v>0</v>
      </c>
      <c r="G74" s="23">
        <f>'Qtr 2 Jan-Mar'!$Q$47</f>
        <v>0</v>
      </c>
      <c r="H74" s="23">
        <f>'Qtr 3 Apr-Jun'!$Q$47</f>
        <v>0</v>
      </c>
      <c r="I74" s="23">
        <f>'Qtr 4 Jul-Sep'!$Q$47</f>
        <v>0</v>
      </c>
      <c r="J74" s="21"/>
    </row>
    <row r="75" spans="1:20" x14ac:dyDescent="0.2">
      <c r="A75" s="7">
        <f t="shared" si="0"/>
        <v>0</v>
      </c>
      <c r="B75" s="7">
        <f t="shared" si="1"/>
        <v>2024</v>
      </c>
      <c r="C75" s="7" t="str">
        <f>'Qtr 1 Oct-Dec'!$K$37</f>
        <v>EXPENDITURES - s. 318.18(13)(a)2, F.S.</v>
      </c>
      <c r="D75" s="7" t="str">
        <f>RIGHT('Qtr 1 Oct-Dec'!$A$47,24)</f>
        <v xml:space="preserve"> s. 318.18(13)(a)2, F.S.</v>
      </c>
      <c r="E75" s="7" t="s">
        <v>130</v>
      </c>
      <c r="F75" s="23">
        <f>'Qtr 1 Oct-Dec'!$G$47</f>
        <v>0</v>
      </c>
      <c r="G75" s="23">
        <f>'Qtr 2 Jan-Mar'!$I$49</f>
        <v>0</v>
      </c>
      <c r="H75" s="23">
        <f>'Qtr 3 Apr-Jun'!$I$49</f>
        <v>0</v>
      </c>
      <c r="I75" s="23">
        <f>'Qtr 4 Jul-Sep'!$I$49</f>
        <v>0</v>
      </c>
      <c r="J75" s="21"/>
    </row>
    <row r="76" spans="1:20" ht="25.5" x14ac:dyDescent="0.2">
      <c r="A76" s="6" t="str">
        <f>$A$20</f>
        <v>OrganizationID</v>
      </c>
      <c r="B76" s="6" t="str">
        <f>$B$20</f>
        <v>FiscalYearID</v>
      </c>
      <c r="C76" s="6" t="str">
        <f>$C$20</f>
        <v>Rev/Exp</v>
      </c>
      <c r="D76" s="6" t="str">
        <f>$D$20</f>
        <v>Category</v>
      </c>
      <c r="E76" s="6" t="str">
        <f>$E$20</f>
        <v>Description</v>
      </c>
      <c r="F76" s="6" t="str">
        <f>$F$20</f>
        <v>Period1-Amount</v>
      </c>
      <c r="G76" s="6" t="str">
        <f>$G$20</f>
        <v>Period2-Amount</v>
      </c>
      <c r="H76" s="6" t="str">
        <f>$H$20</f>
        <v>Period3-Amount</v>
      </c>
      <c r="I76" s="6" t="str">
        <f>$I$20</f>
        <v>Period4-Amount</v>
      </c>
      <c r="J76" s="6">
        <f>$J$20</f>
        <v>0</v>
      </c>
      <c r="K76" s="6">
        <f>$K$20</f>
        <v>0</v>
      </c>
      <c r="L76" s="6">
        <f>$L$20</f>
        <v>0</v>
      </c>
      <c r="M76" s="6">
        <f>$M$20</f>
        <v>0</v>
      </c>
      <c r="N76" s="6">
        <f>$N$20</f>
        <v>0</v>
      </c>
      <c r="O76" s="6">
        <f>$O$20</f>
        <v>0</v>
      </c>
      <c r="P76" s="6">
        <f>$P$20</f>
        <v>0</v>
      </c>
      <c r="Q76" s="6">
        <f>$Q$20</f>
        <v>0</v>
      </c>
      <c r="R76" s="6">
        <f>$R$20</f>
        <v>0</v>
      </c>
      <c r="S76" s="6">
        <f>$S$20</f>
        <v>0</v>
      </c>
      <c r="T76" s="6">
        <f>$T$20</f>
        <v>0</v>
      </c>
    </row>
    <row r="77" spans="1:20" x14ac:dyDescent="0.2">
      <c r="A77" s="7">
        <f t="shared" si="0"/>
        <v>0</v>
      </c>
      <c r="B77" s="7">
        <f t="shared" si="1"/>
        <v>2024</v>
      </c>
      <c r="C77" s="7" t="str">
        <f>'Qtr 1 Oct-Dec'!$A$49</f>
        <v>REVENUE - s. 318.18(13)(a)3, F.S.</v>
      </c>
      <c r="D77" s="7" t="str">
        <f>'Qtr 1 Oct-Dec'!$A$50</f>
        <v>Total Revenue Collected</v>
      </c>
      <c r="E77" s="7" t="s">
        <v>130</v>
      </c>
      <c r="F77" s="23">
        <f>'Qtr 1 Oct-Dec'!$D$50</f>
        <v>0</v>
      </c>
      <c r="G77" s="23">
        <f>'Qtr 2 Jan-Mar'!$E$54</f>
        <v>0</v>
      </c>
      <c r="H77" s="23">
        <f>'Qtr 3 Apr-Jun'!$E$54</f>
        <v>0</v>
      </c>
      <c r="I77" s="23">
        <f>'Qtr 4 Jul-Sep'!$E$54</f>
        <v>0</v>
      </c>
      <c r="J77" s="21"/>
    </row>
    <row r="78" spans="1:20" x14ac:dyDescent="0.2">
      <c r="A78" s="7">
        <f t="shared" si="0"/>
        <v>0</v>
      </c>
      <c r="B78" s="7">
        <f t="shared" si="1"/>
        <v>2024</v>
      </c>
      <c r="C78" s="7" t="str">
        <f>'Qtr 1 Oct-Dec'!$A$52</f>
        <v>EXPENDITURES - s. 318.18(13)(a)3, F.S.</v>
      </c>
      <c r="D78" s="7" t="str">
        <f>LEFT('Qtr 1 Oct-Dec'!$F$54,9)&amp;""&amp;RIGHT('Qtr 1 Oct-Dec'!$A$53,9)</f>
        <v>Principal on Bonds</v>
      </c>
      <c r="E78" s="22">
        <f>'Qtr 1 Oct-Dec'!$A$55</f>
        <v>0</v>
      </c>
      <c r="F78" s="23">
        <f>'Qtr 1 Oct-Dec'!$F$55</f>
        <v>0</v>
      </c>
      <c r="G78" s="23">
        <f>'Qtr 2 Jan-Mar'!$F$59</f>
        <v>0</v>
      </c>
      <c r="H78" s="23">
        <f>'Qtr 3 Apr-Jun'!$F$59</f>
        <v>0</v>
      </c>
      <c r="I78" s="23">
        <f>'Qtr 4 Jul-Sep'!$F$59</f>
        <v>0</v>
      </c>
      <c r="J78" s="21"/>
    </row>
    <row r="79" spans="1:20" x14ac:dyDescent="0.2">
      <c r="A79" s="7">
        <f t="shared" si="0"/>
        <v>0</v>
      </c>
      <c r="B79" s="7">
        <f t="shared" si="1"/>
        <v>2024</v>
      </c>
      <c r="C79" s="7" t="str">
        <f>'Qtr 1 Oct-Dec'!$A$52</f>
        <v>EXPENDITURES - s. 318.18(13)(a)3, F.S.</v>
      </c>
      <c r="D79" s="7" t="str">
        <f>LEFT('Qtr 1 Oct-Dec'!$F$54,9)&amp;""&amp;RIGHT('Qtr 1 Oct-Dec'!$A$53,9)</f>
        <v>Principal on Bonds</v>
      </c>
      <c r="E79" s="22">
        <f>'Qtr 1 Oct-Dec'!$A$56</f>
        <v>0</v>
      </c>
      <c r="F79" s="23">
        <f>'Qtr 1 Oct-Dec'!$F$56</f>
        <v>0</v>
      </c>
      <c r="G79" s="23">
        <f>'Qtr 2 Jan-Mar'!$F$60</f>
        <v>0</v>
      </c>
      <c r="H79" s="23">
        <f>'Qtr 3 Apr-Jun'!$F$60</f>
        <v>0</v>
      </c>
      <c r="I79" s="23">
        <f>'Qtr 4 Jul-Sep'!$F$60</f>
        <v>0</v>
      </c>
      <c r="J79" s="21"/>
    </row>
    <row r="80" spans="1:20" x14ac:dyDescent="0.2">
      <c r="A80" s="7">
        <f t="shared" si="0"/>
        <v>0</v>
      </c>
      <c r="B80" s="7">
        <f t="shared" si="1"/>
        <v>2024</v>
      </c>
      <c r="C80" s="7" t="str">
        <f>'Qtr 1 Oct-Dec'!$A$52</f>
        <v>EXPENDITURES - s. 318.18(13)(a)3, F.S.</v>
      </c>
      <c r="D80" s="7" t="str">
        <f>LEFT('Qtr 1 Oct-Dec'!$F$54,9)&amp;""&amp;RIGHT('Qtr 1 Oct-Dec'!$A$53,9)</f>
        <v>Principal on Bonds</v>
      </c>
      <c r="E80" s="22">
        <f>'Qtr 1 Oct-Dec'!$A$57</f>
        <v>0</v>
      </c>
      <c r="F80" s="23">
        <f>'Qtr 1 Oct-Dec'!$F$57</f>
        <v>0</v>
      </c>
      <c r="G80" s="23">
        <f>'Qtr 2 Jan-Mar'!$F$61</f>
        <v>0</v>
      </c>
      <c r="H80" s="23">
        <f>'Qtr 3 Apr-Jun'!$F$61</f>
        <v>0</v>
      </c>
      <c r="I80" s="23">
        <f>'Qtr 4 Jul-Sep'!$F$61</f>
        <v>0</v>
      </c>
      <c r="J80" s="21"/>
    </row>
    <row r="81" spans="1:24" x14ac:dyDescent="0.2">
      <c r="A81" s="7">
        <f t="shared" si="0"/>
        <v>0</v>
      </c>
      <c r="B81" s="7">
        <f t="shared" si="1"/>
        <v>2024</v>
      </c>
      <c r="C81" s="7" t="str">
        <f>'Qtr 1 Oct-Dec'!$A$52</f>
        <v>EXPENDITURES - s. 318.18(13)(a)3, F.S.</v>
      </c>
      <c r="D81" s="7" t="str">
        <f>LEFT('Qtr 1 Oct-Dec'!$F$54,9)&amp;""&amp;RIGHT('Qtr 1 Oct-Dec'!$A$53,9)</f>
        <v>Principal on Bonds</v>
      </c>
      <c r="E81" s="22">
        <f>'Qtr 1 Oct-Dec'!$A$58</f>
        <v>0</v>
      </c>
      <c r="F81" s="23">
        <f>'Qtr 1 Oct-Dec'!$F$58</f>
        <v>0</v>
      </c>
      <c r="G81" s="23">
        <f>'Qtr 2 Jan-Mar'!$F$62</f>
        <v>0</v>
      </c>
      <c r="H81" s="23">
        <f>'Qtr 3 Apr-Jun'!$F$62</f>
        <v>0</v>
      </c>
      <c r="I81" s="23">
        <f>'Qtr 4 Jul-Sep'!$F$62</f>
        <v>0</v>
      </c>
      <c r="J81" s="21"/>
    </row>
    <row r="82" spans="1:24" x14ac:dyDescent="0.2">
      <c r="A82" s="7">
        <f t="shared" si="0"/>
        <v>0</v>
      </c>
      <c r="B82" s="7">
        <f t="shared" si="1"/>
        <v>2024</v>
      </c>
      <c r="C82" s="7" t="str">
        <f>'Qtr 1 Oct-Dec'!$A$52</f>
        <v>EXPENDITURES - s. 318.18(13)(a)3, F.S.</v>
      </c>
      <c r="D82" s="7" t="str">
        <f>LEFT('Qtr 1 Oct-Dec'!$F$54,9)&amp;""&amp;RIGHT('Qtr 1 Oct-Dec'!$A$53,9)</f>
        <v>Principal on Bonds</v>
      </c>
      <c r="E82" s="22">
        <f>'Qtr 1 Oct-Dec'!$A$59</f>
        <v>0</v>
      </c>
      <c r="F82" s="23">
        <f>'Qtr 1 Oct-Dec'!$F$59</f>
        <v>0</v>
      </c>
      <c r="G82" s="23">
        <f>'Qtr 2 Jan-Mar'!$F$63</f>
        <v>0</v>
      </c>
      <c r="H82" s="23">
        <f>'Qtr 3 Apr-Jun'!$F$63</f>
        <v>0</v>
      </c>
      <c r="I82" s="23">
        <f>'Qtr 4 Jul-Sep'!$F$63</f>
        <v>0</v>
      </c>
      <c r="J82" s="21"/>
    </row>
    <row r="83" spans="1:24" x14ac:dyDescent="0.2">
      <c r="A83" s="7">
        <f t="shared" si="0"/>
        <v>0</v>
      </c>
      <c r="B83" s="7">
        <f t="shared" si="1"/>
        <v>2024</v>
      </c>
      <c r="C83" s="7" t="str">
        <f>'Qtr 1 Oct-Dec'!$A$52</f>
        <v>EXPENDITURES - s. 318.18(13)(a)3, F.S.</v>
      </c>
      <c r="D83" s="7" t="str">
        <f>LEFT('Qtr 1 Oct-Dec'!$F$54,9)&amp;""&amp;RIGHT('Qtr 1 Oct-Dec'!$A$53,9)</f>
        <v>Principal on Bonds</v>
      </c>
      <c r="E83" s="7" t="str">
        <f>'Qtr 1 Oct-Dec'!$D$60</f>
        <v>TOTAL</v>
      </c>
      <c r="F83" s="23">
        <f>'Qtr 1 Oct-Dec'!$F$60</f>
        <v>0</v>
      </c>
      <c r="G83" s="23">
        <f>'Qtr 2 Jan-Mar'!$F$64</f>
        <v>0</v>
      </c>
      <c r="H83" s="23">
        <f>'Qtr 3 Apr-Jun'!$F$64</f>
        <v>0</v>
      </c>
      <c r="I83" s="23">
        <f>'Qtr 4 Jul-Sep'!$F$64</f>
        <v>0</v>
      </c>
      <c r="J83" s="21"/>
    </row>
    <row r="84" spans="1:24" x14ac:dyDescent="0.2">
      <c r="A84" s="7">
        <f t="shared" si="0"/>
        <v>0</v>
      </c>
      <c r="B84" s="7">
        <f t="shared" si="1"/>
        <v>2024</v>
      </c>
      <c r="C84" s="7" t="str">
        <f>'Qtr 1 Oct-Dec'!$A$52</f>
        <v>EXPENDITURES - s. 318.18(13)(a)3, F.S.</v>
      </c>
      <c r="D84" s="7" t="str">
        <f>RIGHT('Qtr 1 Oct-Dec'!$A$53,17)</f>
        <v>Interest on Bonds</v>
      </c>
      <c r="E84" s="22">
        <f>'Qtr 1 Oct-Dec'!$A$55</f>
        <v>0</v>
      </c>
      <c r="F84" s="20">
        <f>'Qtr 1 Oct-Dec'!$H$55</f>
        <v>0</v>
      </c>
      <c r="G84" s="20">
        <f>'Qtr 2 Jan-Mar'!$H$59</f>
        <v>0</v>
      </c>
      <c r="H84" s="20">
        <f>'Qtr 3 Apr-Jun'!$H$59</f>
        <v>0</v>
      </c>
      <c r="I84" s="20">
        <f>'Qtr 4 Jul-Sep'!$H$59</f>
        <v>0</v>
      </c>
      <c r="J84" s="21"/>
    </row>
    <row r="85" spans="1:24" x14ac:dyDescent="0.2">
      <c r="A85" s="7">
        <f t="shared" si="0"/>
        <v>0</v>
      </c>
      <c r="B85" s="7">
        <f t="shared" si="1"/>
        <v>2024</v>
      </c>
      <c r="C85" s="7" t="str">
        <f>'Qtr 1 Oct-Dec'!$A$52</f>
        <v>EXPENDITURES - s. 318.18(13)(a)3, F.S.</v>
      </c>
      <c r="D85" s="7" t="str">
        <f>RIGHT('Qtr 1 Oct-Dec'!$A$53,17)</f>
        <v>Interest on Bonds</v>
      </c>
      <c r="E85" s="22">
        <f>'Qtr 1 Oct-Dec'!$A$56</f>
        <v>0</v>
      </c>
      <c r="F85" s="20">
        <f>'Qtr 1 Oct-Dec'!$H$56</f>
        <v>0</v>
      </c>
      <c r="G85" s="20">
        <f>'Qtr 2 Jan-Mar'!$H$60</f>
        <v>0</v>
      </c>
      <c r="H85" s="20">
        <f>'Qtr 3 Apr-Jun'!$H$60</f>
        <v>0</v>
      </c>
      <c r="I85" s="20">
        <f>'Qtr 4 Jul-Sep'!$H$60</f>
        <v>0</v>
      </c>
      <c r="J85" s="21"/>
    </row>
    <row r="86" spans="1:24" x14ac:dyDescent="0.2">
      <c r="A86" s="7">
        <f t="shared" si="0"/>
        <v>0</v>
      </c>
      <c r="B86" s="7">
        <f t="shared" si="1"/>
        <v>2024</v>
      </c>
      <c r="C86" s="7" t="str">
        <f>'Qtr 1 Oct-Dec'!$A$52</f>
        <v>EXPENDITURES - s. 318.18(13)(a)3, F.S.</v>
      </c>
      <c r="D86" s="7" t="str">
        <f>RIGHT('Qtr 1 Oct-Dec'!$A$53,17)</f>
        <v>Interest on Bonds</v>
      </c>
      <c r="E86" s="22">
        <f>'Qtr 1 Oct-Dec'!$A$57</f>
        <v>0</v>
      </c>
      <c r="F86" s="20">
        <f>'Qtr 1 Oct-Dec'!$H$57</f>
        <v>0</v>
      </c>
      <c r="G86" s="20">
        <f>'Qtr 2 Jan-Mar'!$H$61</f>
        <v>0</v>
      </c>
      <c r="H86" s="20">
        <f>'Qtr 3 Apr-Jun'!$H$61</f>
        <v>0</v>
      </c>
      <c r="I86" s="20">
        <f>'Qtr 4 Jul-Sep'!$H$61</f>
        <v>0</v>
      </c>
      <c r="J86" s="21"/>
    </row>
    <row r="87" spans="1:24" x14ac:dyDescent="0.2">
      <c r="A87" s="7">
        <f t="shared" si="0"/>
        <v>0</v>
      </c>
      <c r="B87" s="7">
        <f t="shared" si="1"/>
        <v>2024</v>
      </c>
      <c r="C87" s="7" t="str">
        <f>'Qtr 1 Oct-Dec'!$A$52</f>
        <v>EXPENDITURES - s. 318.18(13)(a)3, F.S.</v>
      </c>
      <c r="D87" s="7" t="str">
        <f>RIGHT('Qtr 1 Oct-Dec'!$A$53,17)</f>
        <v>Interest on Bonds</v>
      </c>
      <c r="E87" s="22">
        <f>'Qtr 1 Oct-Dec'!$A$58</f>
        <v>0</v>
      </c>
      <c r="F87" s="20">
        <f>'Qtr 1 Oct-Dec'!$H$58</f>
        <v>0</v>
      </c>
      <c r="G87" s="20">
        <f>'Qtr 2 Jan-Mar'!$H$62</f>
        <v>0</v>
      </c>
      <c r="H87" s="20">
        <f>'Qtr 3 Apr-Jun'!$H$62</f>
        <v>0</v>
      </c>
      <c r="I87" s="20">
        <f>'Qtr 4 Jul-Sep'!$H$62</f>
        <v>0</v>
      </c>
      <c r="J87" s="21"/>
    </row>
    <row r="88" spans="1:24" x14ac:dyDescent="0.2">
      <c r="A88" s="7">
        <f t="shared" si="0"/>
        <v>0</v>
      </c>
      <c r="B88" s="7">
        <f t="shared" si="1"/>
        <v>2024</v>
      </c>
      <c r="C88" s="7" t="str">
        <f>'Qtr 1 Oct-Dec'!$A$52</f>
        <v>EXPENDITURES - s. 318.18(13)(a)3, F.S.</v>
      </c>
      <c r="D88" s="7" t="str">
        <f>RIGHT('Qtr 1 Oct-Dec'!$A$53,17)</f>
        <v>Interest on Bonds</v>
      </c>
      <c r="E88" s="22">
        <f>'Qtr 1 Oct-Dec'!$A$59</f>
        <v>0</v>
      </c>
      <c r="F88" s="20">
        <f>'Qtr 1 Oct-Dec'!$H$59</f>
        <v>0</v>
      </c>
      <c r="G88" s="20">
        <f>'Qtr 2 Jan-Mar'!$H$63</f>
        <v>0</v>
      </c>
      <c r="H88" s="20">
        <f>'Qtr 3 Apr-Jun'!$H$63</f>
        <v>0</v>
      </c>
      <c r="I88" s="20">
        <f>'Qtr 4 Jul-Sep'!$H$63</f>
        <v>0</v>
      </c>
      <c r="J88" s="21"/>
    </row>
    <row r="89" spans="1:24" x14ac:dyDescent="0.2">
      <c r="A89" s="7">
        <f t="shared" si="0"/>
        <v>0</v>
      </c>
      <c r="B89" s="7">
        <f t="shared" si="1"/>
        <v>2024</v>
      </c>
      <c r="C89" s="7" t="str">
        <f>'Qtr 1 Oct-Dec'!$A$52</f>
        <v>EXPENDITURES - s. 318.18(13)(a)3, F.S.</v>
      </c>
      <c r="D89" s="7" t="str">
        <f>RIGHT('Qtr 1 Oct-Dec'!$A$53,17)</f>
        <v>Interest on Bonds</v>
      </c>
      <c r="E89" s="7" t="str">
        <f>'Qtr 1 Oct-Dec'!$D$60</f>
        <v>TOTAL</v>
      </c>
      <c r="F89" s="20">
        <f>'Qtr 1 Oct-Dec'!$H$60</f>
        <v>0</v>
      </c>
      <c r="G89" s="20">
        <f>'Qtr 2 Jan-Mar'!$H$64</f>
        <v>0</v>
      </c>
      <c r="H89" s="20">
        <f>'Qtr 3 Apr-Jun'!$H$64</f>
        <v>0</v>
      </c>
      <c r="I89" s="20">
        <f>'Qtr 4 Jul-Sep'!$H$64</f>
        <v>0</v>
      </c>
      <c r="J89" s="21"/>
    </row>
    <row r="90" spans="1:24" x14ac:dyDescent="0.2">
      <c r="A90" s="7">
        <f t="shared" si="0"/>
        <v>0</v>
      </c>
      <c r="B90" s="7">
        <f t="shared" si="1"/>
        <v>2024</v>
      </c>
      <c r="C90" s="7" t="str">
        <f>'Qtr 1 Oct-Dec'!$K$52</f>
        <v>EXPENDITURES - s. 318.18(13)(a)3, F.S.</v>
      </c>
      <c r="D90" s="7" t="str">
        <f>'Qtr 1 Oct-Dec'!$K$53</f>
        <v>Surplus Revenues</v>
      </c>
      <c r="E90" s="22">
        <f>'Qtr 1 Oct-Dec'!$K$55</f>
        <v>0</v>
      </c>
      <c r="F90" s="20">
        <f>'Qtr 1 Oct-Dec'!$Q$55</f>
        <v>0</v>
      </c>
      <c r="G90" s="20">
        <f>'Qtr 2 Jan-Mar'!$Q$59</f>
        <v>0</v>
      </c>
      <c r="H90" s="20">
        <f>'Qtr 3 Apr-Jun'!$Q$59</f>
        <v>0</v>
      </c>
      <c r="I90" s="20">
        <f>'Qtr 4 Jul-Sep'!$Q$59</f>
        <v>0</v>
      </c>
      <c r="J90" s="21"/>
      <c r="X90" s="22"/>
    </row>
    <row r="91" spans="1:24" x14ac:dyDescent="0.2">
      <c r="A91" s="7">
        <f t="shared" si="0"/>
        <v>0</v>
      </c>
      <c r="B91" s="7">
        <f t="shared" ref="B91:B101" si="2">$B$21</f>
        <v>2024</v>
      </c>
      <c r="C91" s="7" t="str">
        <f>'Qtr 1 Oct-Dec'!$K$52</f>
        <v>EXPENDITURES - s. 318.18(13)(a)3, F.S.</v>
      </c>
      <c r="D91" s="7" t="str">
        <f>'Qtr 1 Oct-Dec'!$K$53</f>
        <v>Surplus Revenues</v>
      </c>
      <c r="E91" s="22">
        <f>'Qtr 1 Oct-Dec'!$K$56</f>
        <v>0</v>
      </c>
      <c r="F91" s="20">
        <f>'Qtr 1 Oct-Dec'!$Q$56</f>
        <v>0</v>
      </c>
      <c r="G91" s="20">
        <f>'Qtr 2 Jan-Mar'!$Q$60</f>
        <v>0</v>
      </c>
      <c r="H91" s="20">
        <f>'Qtr 3 Apr-Jun'!$Q$60</f>
        <v>0</v>
      </c>
      <c r="I91" s="20">
        <f>'Qtr 4 Jul-Sep'!$Q$60</f>
        <v>0</v>
      </c>
      <c r="J91" s="21"/>
      <c r="X91" s="22"/>
    </row>
    <row r="92" spans="1:24" x14ac:dyDescent="0.2">
      <c r="A92" s="7">
        <f t="shared" si="0"/>
        <v>0</v>
      </c>
      <c r="B92" s="7">
        <f t="shared" si="2"/>
        <v>2024</v>
      </c>
      <c r="C92" s="7" t="str">
        <f>'Qtr 1 Oct-Dec'!$K$52</f>
        <v>EXPENDITURES - s. 318.18(13)(a)3, F.S.</v>
      </c>
      <c r="D92" s="7" t="str">
        <f>'Qtr 1 Oct-Dec'!$K$53</f>
        <v>Surplus Revenues</v>
      </c>
      <c r="E92" s="22">
        <f>'Qtr 1 Oct-Dec'!$K$57</f>
        <v>0</v>
      </c>
      <c r="F92" s="20">
        <f>'Qtr 1 Oct-Dec'!$Q$57</f>
        <v>0</v>
      </c>
      <c r="G92" s="20">
        <f>'Qtr 2 Jan-Mar'!$Q$61</f>
        <v>0</v>
      </c>
      <c r="H92" s="20">
        <f>'Qtr 3 Apr-Jun'!$Q$61</f>
        <v>0</v>
      </c>
      <c r="I92" s="20">
        <f>'Qtr 4 Jul-Sep'!$Q$61</f>
        <v>0</v>
      </c>
      <c r="J92" s="21"/>
      <c r="X92" s="22"/>
    </row>
    <row r="93" spans="1:24" x14ac:dyDescent="0.2">
      <c r="A93" s="7">
        <f t="shared" si="0"/>
        <v>0</v>
      </c>
      <c r="B93" s="7">
        <f t="shared" si="2"/>
        <v>2024</v>
      </c>
      <c r="C93" s="7" t="str">
        <f>'Qtr 1 Oct-Dec'!$K$52</f>
        <v>EXPENDITURES - s. 318.18(13)(a)3, F.S.</v>
      </c>
      <c r="D93" s="7" t="str">
        <f>'Qtr 1 Oct-Dec'!$K$53</f>
        <v>Surplus Revenues</v>
      </c>
      <c r="E93" s="22">
        <f>'Qtr 1 Oct-Dec'!$K$58</f>
        <v>0</v>
      </c>
      <c r="F93" s="20">
        <f>'Qtr 1 Oct-Dec'!$Q$58</f>
        <v>0</v>
      </c>
      <c r="G93" s="20">
        <f>'Qtr 2 Jan-Mar'!$Q$62</f>
        <v>0</v>
      </c>
      <c r="H93" s="20">
        <f>'Qtr 3 Apr-Jun'!$Q$62</f>
        <v>0</v>
      </c>
      <c r="I93" s="20">
        <f>'Qtr 4 Jul-Sep'!$Q$62</f>
        <v>0</v>
      </c>
      <c r="J93" s="21"/>
      <c r="X93" s="22"/>
    </row>
    <row r="94" spans="1:24" x14ac:dyDescent="0.2">
      <c r="A94" s="7">
        <f t="shared" ref="A94:A101" si="3">$A$21</f>
        <v>0</v>
      </c>
      <c r="B94" s="7">
        <f t="shared" si="2"/>
        <v>2024</v>
      </c>
      <c r="C94" s="7" t="str">
        <f>'Qtr 1 Oct-Dec'!$K$52</f>
        <v>EXPENDITURES - s. 318.18(13)(a)3, F.S.</v>
      </c>
      <c r="D94" s="7" t="str">
        <f>'Qtr 1 Oct-Dec'!$K$53</f>
        <v>Surplus Revenues</v>
      </c>
      <c r="E94" s="22">
        <f>'Qtr 1 Oct-Dec'!$K$59</f>
        <v>0</v>
      </c>
      <c r="F94" s="20">
        <f>'Qtr 1 Oct-Dec'!$Q$59</f>
        <v>0</v>
      </c>
      <c r="G94" s="20">
        <f>'Qtr 2 Jan-Mar'!$Q$63</f>
        <v>0</v>
      </c>
      <c r="H94" s="20">
        <f>'Qtr 3 Apr-Jun'!$Q$63</f>
        <v>0</v>
      </c>
      <c r="I94" s="20">
        <f>'Qtr 4 Jul-Sep'!$Q$63</f>
        <v>0</v>
      </c>
      <c r="J94" s="21"/>
      <c r="X94" s="22"/>
    </row>
    <row r="95" spans="1:24" x14ac:dyDescent="0.2">
      <c r="A95" s="7">
        <f t="shared" si="3"/>
        <v>0</v>
      </c>
      <c r="B95" s="7">
        <f t="shared" si="2"/>
        <v>2024</v>
      </c>
      <c r="C95" s="7" t="str">
        <f>'Qtr 1 Oct-Dec'!$K$52</f>
        <v>EXPENDITURES - s. 318.18(13)(a)3, F.S.</v>
      </c>
      <c r="D95" s="7" t="str">
        <f>'Qtr 1 Oct-Dec'!$K$53</f>
        <v>Surplus Revenues</v>
      </c>
      <c r="E95" s="7" t="str">
        <f>'Qtr 1 Oct-Dec'!$N$60</f>
        <v>TOTAL</v>
      </c>
      <c r="F95" s="20">
        <f>'Qtr 1 Oct-Dec'!$Q$60</f>
        <v>0</v>
      </c>
      <c r="G95" s="20">
        <f>'Qtr 2 Jan-Mar'!$Q$64</f>
        <v>0</v>
      </c>
      <c r="H95" s="20">
        <f>'Qtr 3 Apr-Jun'!$Q$64</f>
        <v>0</v>
      </c>
      <c r="I95" s="20">
        <f>'Qtr 4 Jul-Sep'!$Q$64</f>
        <v>0</v>
      </c>
      <c r="J95" s="21"/>
    </row>
    <row r="96" spans="1:24" x14ac:dyDescent="0.2">
      <c r="A96" s="7">
        <f t="shared" si="3"/>
        <v>0</v>
      </c>
      <c r="B96" s="7">
        <f t="shared" si="2"/>
        <v>2024</v>
      </c>
      <c r="C96" s="7" t="str">
        <f>'Qtr 1 Oct-Dec'!$K$52</f>
        <v>EXPENDITURES - s. 318.18(13)(a)3, F.S.</v>
      </c>
      <c r="D96" s="7" t="str">
        <f>RIGHT('Qtr 1 Oct-Dec'!$A$62,24)</f>
        <v xml:space="preserve"> s. 318.18(13)(a)3, F.S.</v>
      </c>
      <c r="E96" s="7" t="s">
        <v>130</v>
      </c>
      <c r="F96" s="20">
        <f>'Qtr 1 Oct-Dec'!$G$62</f>
        <v>0</v>
      </c>
      <c r="G96" s="20">
        <f>'Qtr 2 Jan-Mar'!$I$66</f>
        <v>0</v>
      </c>
      <c r="H96" s="20">
        <f>'Qtr 3 Apr-Jun'!$I$66</f>
        <v>0</v>
      </c>
      <c r="I96" s="20">
        <f>'Qtr 4 Jul-Sep'!$I$66</f>
        <v>0</v>
      </c>
      <c r="J96" s="21"/>
    </row>
    <row r="97" spans="1:20" ht="25.5" x14ac:dyDescent="0.2">
      <c r="A97" s="6" t="str">
        <f>$A$20</f>
        <v>OrganizationID</v>
      </c>
      <c r="B97" s="6" t="str">
        <f>$B$20</f>
        <v>FiscalYearID</v>
      </c>
      <c r="C97" s="6" t="str">
        <f>$C$20</f>
        <v>Rev/Exp</v>
      </c>
      <c r="D97" s="6" t="str">
        <f>$D$20</f>
        <v>Category</v>
      </c>
      <c r="E97" s="6" t="str">
        <f>$E$20</f>
        <v>Description</v>
      </c>
      <c r="F97" s="6" t="str">
        <f>$F$20</f>
        <v>Period1-Amount</v>
      </c>
      <c r="G97" s="6" t="str">
        <f>$G$20</f>
        <v>Period2-Amount</v>
      </c>
      <c r="H97" s="6" t="str">
        <f>$H$20</f>
        <v>Period3-Amount</v>
      </c>
      <c r="I97" s="6" t="str">
        <f>$I$20</f>
        <v>Period4-Amount</v>
      </c>
      <c r="J97" s="6">
        <f>$J$20</f>
        <v>0</v>
      </c>
      <c r="K97" s="6">
        <f>$K$20</f>
        <v>0</v>
      </c>
      <c r="L97" s="6">
        <f>$L$20</f>
        <v>0</v>
      </c>
      <c r="M97" s="6">
        <f>$M$20</f>
        <v>0</v>
      </c>
      <c r="N97" s="6">
        <f>$N$20</f>
        <v>0</v>
      </c>
      <c r="O97" s="6">
        <f>$O$20</f>
        <v>0</v>
      </c>
      <c r="P97" s="6">
        <f>$P$20</f>
        <v>0</v>
      </c>
      <c r="Q97" s="6">
        <f>$Q$20</f>
        <v>0</v>
      </c>
      <c r="R97" s="6">
        <f>$R$20</f>
        <v>0</v>
      </c>
      <c r="S97" s="6">
        <f>$S$20</f>
        <v>0</v>
      </c>
      <c r="T97" s="6">
        <f>$T$20</f>
        <v>0</v>
      </c>
    </row>
    <row r="98" spans="1:20" x14ac:dyDescent="0.2">
      <c r="A98" s="7">
        <f t="shared" si="3"/>
        <v>0</v>
      </c>
      <c r="B98" s="7">
        <f t="shared" si="2"/>
        <v>2024</v>
      </c>
      <c r="C98" s="7" t="s">
        <v>136</v>
      </c>
      <c r="D98" s="7" t="e">
        <f>'Annual Summary'!#REF!</f>
        <v>#REF!</v>
      </c>
      <c r="E98" s="7" t="e">
        <f>'Annual Summary'!#REF!</f>
        <v>#REF!</v>
      </c>
      <c r="F98" s="26" t="e">
        <f>IF('Annual Summary'!#REF!="","",'Annual Summary'!#REF!)</f>
        <v>#REF!</v>
      </c>
      <c r="G98" s="21"/>
      <c r="H98" s="21"/>
      <c r="I98" s="21"/>
      <c r="J98" s="21"/>
    </row>
    <row r="99" spans="1:20" x14ac:dyDescent="0.2">
      <c r="A99" s="7">
        <f t="shared" si="3"/>
        <v>0</v>
      </c>
      <c r="B99" s="7">
        <f t="shared" si="2"/>
        <v>2024</v>
      </c>
      <c r="C99" s="7" t="s">
        <v>136</v>
      </c>
      <c r="D99" s="7" t="e">
        <f>'Annual Summary'!#REF!</f>
        <v>#REF!</v>
      </c>
      <c r="E99" s="7" t="e">
        <f>'Annual Summary'!#REF!</f>
        <v>#REF!</v>
      </c>
      <c r="F99" s="26" t="e">
        <f>IF('Annual Summary'!#REF!="","",'Annual Summary'!#REF!)</f>
        <v>#REF!</v>
      </c>
      <c r="G99" s="21"/>
      <c r="H99" s="21"/>
      <c r="I99" s="21"/>
      <c r="J99" s="21"/>
    </row>
    <row r="100" spans="1:20" x14ac:dyDescent="0.2">
      <c r="A100" s="7">
        <f t="shared" si="3"/>
        <v>0</v>
      </c>
      <c r="B100" s="7">
        <f t="shared" si="2"/>
        <v>2024</v>
      </c>
      <c r="C100" s="7" t="s">
        <v>136</v>
      </c>
      <c r="D100" s="7" t="e">
        <f>'Annual Summary'!#REF!</f>
        <v>#REF!</v>
      </c>
      <c r="E100" s="7" t="e">
        <f>'Annual Summary'!#REF!</f>
        <v>#REF!</v>
      </c>
      <c r="F100" s="26" t="e">
        <f>IF('Annual Summary'!#REF!="","",'Annual Summary'!#REF!)</f>
        <v>#REF!</v>
      </c>
      <c r="G100" s="21"/>
      <c r="H100" s="21"/>
      <c r="I100" s="21"/>
      <c r="J100" s="21"/>
    </row>
    <row r="101" spans="1:20" x14ac:dyDescent="0.2">
      <c r="A101" s="7">
        <f t="shared" si="3"/>
        <v>0</v>
      </c>
      <c r="B101" s="7">
        <f t="shared" si="2"/>
        <v>2024</v>
      </c>
      <c r="C101" s="7" t="s">
        <v>136</v>
      </c>
      <c r="D101" s="7" t="e">
        <f>'Annual Summary'!#REF!</f>
        <v>#REF!</v>
      </c>
      <c r="E101" s="7" t="e">
        <f>'Annual Summary'!#REF!</f>
        <v>#REF!</v>
      </c>
      <c r="F101" s="26" t="e">
        <f>IF('Annual Summary'!#REF!="","",'Annual Summary'!#REF!)</f>
        <v>#REF!</v>
      </c>
      <c r="G101" s="21"/>
      <c r="H101" s="21"/>
      <c r="I101" s="21"/>
      <c r="J101" s="21"/>
    </row>
    <row r="102" spans="1:20" x14ac:dyDescent="0.2">
      <c r="F102" s="24"/>
      <c r="G102" s="21"/>
      <c r="H102" s="21"/>
      <c r="I102" s="21"/>
      <c r="J102" s="21"/>
    </row>
    <row r="103" spans="1:20" x14ac:dyDescent="0.2">
      <c r="F103" s="24"/>
      <c r="G103" s="21"/>
      <c r="H103" s="21"/>
      <c r="I103" s="21"/>
      <c r="J103" s="21"/>
    </row>
    <row r="104" spans="1:20" x14ac:dyDescent="0.2">
      <c r="F104" s="24"/>
      <c r="G104" s="21"/>
      <c r="H104" s="21"/>
      <c r="I104" s="21"/>
      <c r="J104" s="21"/>
    </row>
    <row r="105" spans="1:20" x14ac:dyDescent="0.2">
      <c r="F105" s="24"/>
      <c r="G105" s="21"/>
      <c r="H105" s="21"/>
      <c r="I105" s="21"/>
      <c r="J105" s="21"/>
    </row>
    <row r="106" spans="1:20" x14ac:dyDescent="0.2">
      <c r="F106" s="24"/>
      <c r="G106" s="21"/>
      <c r="H106" s="21"/>
      <c r="I106" s="21"/>
      <c r="J106" s="21"/>
    </row>
    <row r="107" spans="1:20" x14ac:dyDescent="0.2">
      <c r="F107" s="24"/>
      <c r="G107" s="21"/>
      <c r="H107" s="21"/>
      <c r="I107" s="21"/>
      <c r="J107" s="21"/>
    </row>
    <row r="108" spans="1:20" x14ac:dyDescent="0.2">
      <c r="F108" s="24"/>
      <c r="G108" s="21"/>
      <c r="H108" s="21"/>
      <c r="I108" s="21"/>
      <c r="J108" s="21"/>
    </row>
    <row r="109" spans="1:20" x14ac:dyDescent="0.2">
      <c r="F109" s="24"/>
      <c r="G109" s="21"/>
      <c r="H109" s="21"/>
      <c r="I109" s="21"/>
      <c r="J109" s="21"/>
    </row>
    <row r="110" spans="1:20" x14ac:dyDescent="0.2">
      <c r="F110" s="24"/>
      <c r="G110" s="21"/>
      <c r="H110" s="21"/>
      <c r="I110" s="21"/>
      <c r="J110" s="21"/>
    </row>
    <row r="111" spans="1:20" x14ac:dyDescent="0.2">
      <c r="F111" s="24"/>
      <c r="G111" s="21"/>
      <c r="H111" s="21"/>
      <c r="I111" s="21"/>
      <c r="J111" s="21"/>
    </row>
    <row r="112" spans="1:20" x14ac:dyDescent="0.2">
      <c r="F112" s="24"/>
      <c r="G112" s="21"/>
      <c r="H112" s="21"/>
      <c r="I112" s="21"/>
      <c r="J112" s="21"/>
    </row>
    <row r="113" spans="6:10" x14ac:dyDescent="0.2">
      <c r="F113" s="24"/>
      <c r="G113" s="21"/>
      <c r="H113" s="21"/>
      <c r="I113" s="21"/>
      <c r="J113" s="21"/>
    </row>
    <row r="114" spans="6:10" x14ac:dyDescent="0.2">
      <c r="F114" s="24"/>
      <c r="G114" s="21"/>
      <c r="H114" s="21"/>
      <c r="I114" s="21"/>
      <c r="J114" s="21"/>
    </row>
    <row r="115" spans="6:10" x14ac:dyDescent="0.2">
      <c r="F115" s="24"/>
      <c r="G115" s="21"/>
      <c r="H115" s="21"/>
      <c r="I115" s="21"/>
      <c r="J115" s="21"/>
    </row>
    <row r="116" spans="6:10" x14ac:dyDescent="0.2">
      <c r="F116" s="24"/>
      <c r="G116" s="21"/>
      <c r="H116" s="21"/>
      <c r="I116" s="21"/>
      <c r="J116" s="21"/>
    </row>
    <row r="117" spans="6:10" x14ac:dyDescent="0.2">
      <c r="F117" s="24"/>
      <c r="G117" s="21"/>
      <c r="H117" s="21"/>
      <c r="I117" s="21"/>
      <c r="J117" s="21"/>
    </row>
    <row r="118" spans="6:10" x14ac:dyDescent="0.2">
      <c r="F118" s="24"/>
      <c r="G118" s="21"/>
      <c r="H118" s="21"/>
      <c r="I118" s="21"/>
      <c r="J118" s="21"/>
    </row>
    <row r="119" spans="6:10" x14ac:dyDescent="0.2">
      <c r="F119" s="24"/>
      <c r="G119" s="21"/>
      <c r="H119" s="21"/>
      <c r="I119" s="21"/>
      <c r="J119" s="21"/>
    </row>
    <row r="120" spans="6:10" x14ac:dyDescent="0.2">
      <c r="F120" s="24"/>
      <c r="G120" s="21"/>
      <c r="H120" s="21"/>
      <c r="I120" s="21"/>
      <c r="J120" s="21"/>
    </row>
    <row r="121" spans="6:10" x14ac:dyDescent="0.2">
      <c r="F121" s="24"/>
      <c r="G121" s="21"/>
      <c r="H121" s="21"/>
      <c r="I121" s="21"/>
      <c r="J121" s="21"/>
    </row>
    <row r="122" spans="6:10" x14ac:dyDescent="0.2">
      <c r="F122" s="24"/>
      <c r="G122" s="21"/>
      <c r="H122" s="21"/>
      <c r="I122" s="21"/>
      <c r="J122" s="21"/>
    </row>
    <row r="123" spans="6:10" x14ac:dyDescent="0.2">
      <c r="F123" s="24"/>
      <c r="G123" s="21"/>
      <c r="H123" s="21"/>
      <c r="I123" s="21"/>
      <c r="J123" s="21"/>
    </row>
    <row r="124" spans="6:10" x14ac:dyDescent="0.2">
      <c r="F124" s="24"/>
      <c r="G124" s="21"/>
      <c r="H124" s="21"/>
      <c r="I124" s="21"/>
      <c r="J124" s="21"/>
    </row>
    <row r="125" spans="6:10" x14ac:dyDescent="0.2">
      <c r="F125" s="24"/>
      <c r="G125" s="21"/>
      <c r="H125" s="21"/>
      <c r="I125" s="21"/>
      <c r="J125" s="21"/>
    </row>
    <row r="126" spans="6:10" x14ac:dyDescent="0.2">
      <c r="F126" s="24"/>
      <c r="G126" s="21"/>
      <c r="H126" s="21"/>
      <c r="I126" s="21"/>
      <c r="J126" s="21"/>
    </row>
    <row r="127" spans="6:10" x14ac:dyDescent="0.2">
      <c r="F127" s="24"/>
      <c r="G127" s="21"/>
      <c r="H127" s="21"/>
      <c r="I127" s="21"/>
      <c r="J127" s="21"/>
    </row>
    <row r="128" spans="6:10" x14ac:dyDescent="0.2">
      <c r="F128" s="24"/>
      <c r="G128" s="21"/>
      <c r="H128" s="21"/>
      <c r="I128" s="21"/>
      <c r="J128" s="21"/>
    </row>
    <row r="129" spans="6:10" x14ac:dyDescent="0.2">
      <c r="F129" s="24"/>
      <c r="G129" s="21"/>
      <c r="H129" s="21"/>
      <c r="I129" s="21"/>
      <c r="J129" s="21"/>
    </row>
    <row r="130" spans="6:10" x14ac:dyDescent="0.2">
      <c r="F130" s="24"/>
      <c r="G130" s="21"/>
      <c r="H130" s="21"/>
      <c r="I130" s="21"/>
      <c r="J130" s="21"/>
    </row>
    <row r="131" spans="6:10" x14ac:dyDescent="0.2">
      <c r="F131" s="24"/>
      <c r="G131" s="21"/>
      <c r="H131" s="21"/>
      <c r="I131" s="21"/>
      <c r="J131" s="21"/>
    </row>
    <row r="132" spans="6:10" x14ac:dyDescent="0.2">
      <c r="F132" s="24"/>
      <c r="G132" s="21"/>
      <c r="H132" s="21"/>
      <c r="I132" s="21"/>
      <c r="J132" s="21"/>
    </row>
    <row r="133" spans="6:10" x14ac:dyDescent="0.2">
      <c r="F133" s="24"/>
      <c r="G133" s="21"/>
      <c r="H133" s="21"/>
      <c r="I133" s="21"/>
      <c r="J133" s="21"/>
    </row>
    <row r="134" spans="6:10" x14ac:dyDescent="0.2">
      <c r="F134" s="24"/>
      <c r="G134" s="21"/>
      <c r="H134" s="21"/>
      <c r="I134" s="21"/>
      <c r="J134" s="21"/>
    </row>
    <row r="135" spans="6:10" x14ac:dyDescent="0.2">
      <c r="F135" s="24"/>
      <c r="G135" s="21"/>
      <c r="H135" s="21"/>
      <c r="I135" s="21"/>
      <c r="J135" s="21"/>
    </row>
    <row r="136" spans="6:10" x14ac:dyDescent="0.2">
      <c r="F136" s="24"/>
      <c r="G136" s="21"/>
      <c r="H136" s="21"/>
      <c r="I136" s="21"/>
      <c r="J136" s="21"/>
    </row>
    <row r="137" spans="6:10" x14ac:dyDescent="0.2">
      <c r="F137" s="24"/>
      <c r="G137" s="21"/>
      <c r="H137" s="21"/>
      <c r="I137" s="21"/>
      <c r="J137" s="21"/>
    </row>
  </sheetData>
  <sheetProtection algorithmName="SHA-512" hashValue="i2g2vGYuVUS3pKjuxF9AVuCYYf21QKXZXtVRa/xltsK2M5wVam1CqEqdNAaPd6VlgIgJM4xaRhJ7Tp9w9dRPCw==" saltValue="IKotkWXnwWmKm4WkajMbKg==" spinCount="100000" sheet="1" objects="1" scenarios="1"/>
  <mergeCells count="1">
    <mergeCell ref="O1:R1"/>
  </mergeCells>
  <phoneticPr fontId="13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Qtr 1 Oct-Dec</vt:lpstr>
      <vt:lpstr>Qtr 2 Jan-Mar</vt:lpstr>
      <vt:lpstr>Qtr 3 Apr-Jun</vt:lpstr>
      <vt:lpstr>Qtr 4 Jul-Sep</vt:lpstr>
      <vt:lpstr>Annual Summary</vt:lpstr>
      <vt:lpstr>LookupData</vt:lpstr>
      <vt:lpstr>ReportInfo</vt:lpstr>
      <vt:lpstr>'Annual Summary'!Print_Area</vt:lpstr>
      <vt:lpstr>'Qtr 1 Oct-Dec'!Print_Area</vt:lpstr>
      <vt:lpstr>'Qtr 2 Jan-Mar'!Print_Area</vt:lpstr>
      <vt:lpstr>'Qtr 3 Apr-Jun'!Print_Area</vt:lpstr>
      <vt:lpstr>'Qtr 4 Jul-Sep'!Print_Area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 Carper</dc:creator>
  <cp:lastModifiedBy>Marleni Bruner</cp:lastModifiedBy>
  <cp:lastPrinted>2024-01-04T15:35:47Z</cp:lastPrinted>
  <dcterms:created xsi:type="dcterms:W3CDTF">2022-04-29T14:14:52Z</dcterms:created>
  <dcterms:modified xsi:type="dcterms:W3CDTF">2024-01-04T16:58:38Z</dcterms:modified>
</cp:coreProperties>
</file>